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lcruz\Desktop\LUCILA\Documents\FORMATOS EN EXCELL CTA. JUNIO-2022\"/>
    </mc:Choice>
  </mc:AlternateContent>
  <bookViews>
    <workbookView xWindow="0" yWindow="0" windowWidth="24000" windowHeight="9735"/>
  </bookViews>
  <sheets>
    <sheet name="JUNIO OK" sheetId="13" r:id="rId1"/>
  </sheets>
  <definedNames>
    <definedName name="_GoBack" localSheetId="0">'JUNIO OK'!$A$392</definedName>
    <definedName name="_xlnm.Print_Area" localSheetId="0">'JUNIO OK'!$A$1:$Q$443</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O390" i="13" l="1"/>
  <c r="M390" i="13"/>
  <c r="I390" i="13"/>
  <c r="G390" i="13"/>
  <c r="O397" i="13"/>
  <c r="M397" i="13"/>
  <c r="K397" i="13"/>
  <c r="I397" i="13"/>
  <c r="G397" i="13"/>
  <c r="O399" i="13" l="1"/>
  <c r="M399" i="13"/>
  <c r="G399" i="13"/>
  <c r="I399" i="13"/>
  <c r="K390" i="13" l="1"/>
  <c r="L390" i="13"/>
  <c r="K399" i="13" l="1"/>
  <c r="G398" i="13"/>
  <c r="N364" i="13"/>
  <c r="O313" i="13"/>
  <c r="L287" i="13"/>
  <c r="M132" i="13" l="1"/>
  <c r="L16" i="13" l="1"/>
  <c r="L396" i="13" l="1"/>
  <c r="L393" i="13"/>
  <c r="L274" i="13"/>
  <c r="L272" i="13"/>
  <c r="L271" i="13"/>
  <c r="L270" i="13"/>
  <c r="L269" i="13"/>
  <c r="L252" i="13"/>
  <c r="L246" i="13"/>
  <c r="N226" i="13"/>
  <c r="K219" i="13"/>
  <c r="J216" i="13"/>
  <c r="J210" i="13"/>
  <c r="K197" i="13"/>
  <c r="K190" i="13"/>
  <c r="K181" i="13"/>
  <c r="K175" i="13"/>
  <c r="K172" i="13"/>
  <c r="K159" i="13"/>
  <c r="K150" i="13"/>
  <c r="K148" i="13"/>
  <c r="K144" i="13"/>
  <c r="K139" i="13"/>
  <c r="M121" i="13"/>
  <c r="K121" i="13"/>
  <c r="I121" i="13"/>
  <c r="G121" i="13"/>
  <c r="O120" i="13"/>
  <c r="O119" i="13"/>
  <c r="O118" i="13"/>
  <c r="O117" i="13"/>
  <c r="O116" i="13"/>
  <c r="O115" i="13"/>
  <c r="O114" i="13"/>
  <c r="O113" i="13"/>
  <c r="O112" i="13"/>
  <c r="O111" i="13"/>
  <c r="M95" i="13"/>
  <c r="M89" i="13"/>
  <c r="M78" i="13"/>
  <c r="N69" i="13"/>
  <c r="M56" i="13"/>
  <c r="K56" i="13"/>
  <c r="I56" i="13"/>
  <c r="G56" i="13"/>
  <c r="O55" i="13"/>
  <c r="O56" i="13" s="1"/>
  <c r="M47" i="13"/>
  <c r="K47" i="13"/>
  <c r="I47" i="13"/>
  <c r="G47" i="13"/>
  <c r="O46" i="13"/>
  <c r="O45" i="13"/>
  <c r="O44" i="13"/>
  <c r="O43" i="13"/>
  <c r="L397" i="13" l="1"/>
  <c r="L399" i="13" s="1"/>
  <c r="L256" i="13"/>
  <c r="O121" i="13"/>
  <c r="K156" i="13"/>
  <c r="L267" i="13"/>
  <c r="O47" i="13"/>
  <c r="K201" i="13"/>
  <c r="K220" i="13"/>
  <c r="K226" i="13" s="1"/>
  <c r="L12" i="13"/>
  <c r="L398" i="13" l="1"/>
  <c r="P400" i="13" s="1"/>
  <c r="L297" i="13"/>
  <c r="K203" i="13" s="1"/>
  <c r="K202" i="13"/>
</calcChain>
</file>

<file path=xl/sharedStrings.xml><?xml version="1.0" encoding="utf-8"?>
<sst xmlns="http://schemas.openxmlformats.org/spreadsheetml/2006/main" count="397" uniqueCount="352">
  <si>
    <t>1.- NOTAS AL ESTADO DE SITUACIÓN FINANCIERA</t>
  </si>
  <si>
    <t>EFECTIVO Y EQUIVALENTE</t>
  </si>
  <si>
    <t>BANCOS</t>
  </si>
  <si>
    <t>Participaciones</t>
  </si>
  <si>
    <t>Capufe</t>
  </si>
  <si>
    <t>TOTAL</t>
  </si>
  <si>
    <t>BIENES DISPONIBLES PARA SU TRANSFORMACIÓN O CONSUMO</t>
  </si>
  <si>
    <t>BIENES MUEBLES, INMUEBLES E INTANGIBLES</t>
  </si>
  <si>
    <t>ESTIMACIONES Y DETERIOROS</t>
  </si>
  <si>
    <t>2.- ESTADO DE ACTIVIDADES</t>
  </si>
  <si>
    <t>IMPUESTOS</t>
  </si>
  <si>
    <t>Impuesto sobre el  Patrimonio</t>
  </si>
  <si>
    <t>Multas</t>
  </si>
  <si>
    <t>DERECHOS</t>
  </si>
  <si>
    <t>Otros Derechos</t>
  </si>
  <si>
    <t>PRODUCTOS</t>
  </si>
  <si>
    <t>APROVECHAMIENTOS</t>
  </si>
  <si>
    <t>Accesorios de Aprovechamiento</t>
  </si>
  <si>
    <t>Otros Aprovechamientos</t>
  </si>
  <si>
    <t>PARTICIPACIONES</t>
  </si>
  <si>
    <t>Ministración de Participaciones</t>
  </si>
  <si>
    <t>APORTACIONES FEDERALES</t>
  </si>
  <si>
    <t>CONVENIOS FEDERALES</t>
  </si>
  <si>
    <t>CONVENIOS ESTADO MUNICIPIO</t>
  </si>
  <si>
    <t>TOTAL DE INGRESOS</t>
  </si>
  <si>
    <t>3.- ESTADO DE VARIACIÓN DE LA HACIENDA PÚBLICA</t>
  </si>
  <si>
    <t>4.- NOTAS AL ESTADO DE FLUJO DE EFECTIVO</t>
  </si>
  <si>
    <t>Inversiones Temporales(Hasta 3 Meses)</t>
  </si>
  <si>
    <t>Total de Efectivo y Equivalentes</t>
  </si>
  <si>
    <t>Ahorro/Desahorro antes de rubros extraordinarios</t>
  </si>
  <si>
    <t>Depreciación</t>
  </si>
  <si>
    <t>Amortización</t>
  </si>
  <si>
    <t>Incrementos en las provisiones</t>
  </si>
  <si>
    <t>Incremento en inversiones producido por revaluación</t>
  </si>
  <si>
    <t>Incremento en cuentas por cobrar</t>
  </si>
  <si>
    <t>5. CONCILIACIÓN ENTRE LOS INGRESOS PRESUPUESTARIOS Y CONTABLES, ASÍ COMO ENTRE LOS EGRESOS PRESUPUESTARIOS Y LOS GASTOS CONTABLES</t>
  </si>
  <si>
    <t>1.-Ingresos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</si>
  <si>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</si>
  <si>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</si>
  <si>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</si>
  <si>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</si>
  <si>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Contables no presupuestarios</t>
  </si>
  <si>
    <t>3. Menos ingresos presupuestarios no contables</t>
  </si>
  <si>
    <t>Ingresos derivados de financiamientos</t>
  </si>
  <si>
    <t>Otros ingresos presupuestarios no contables</t>
  </si>
  <si>
    <t>Conciliación entre los Egresos Presupuestarios y los Gastos  Contables</t>
  </si>
  <si>
    <t>1.Total de egresos (presupuestarios)</t>
  </si>
  <si>
    <t>2. Menos egresos presupuestarios no contables</t>
  </si>
  <si>
    <t>Edificio no Habitacional</t>
  </si>
  <si>
    <t>Infraestructura</t>
  </si>
  <si>
    <t>Obras de dominio público</t>
  </si>
  <si>
    <t>Otros Egresos Presupuestales No contables</t>
  </si>
  <si>
    <t>Provisiones</t>
  </si>
  <si>
    <t>Disminuciones de inventarios</t>
  </si>
  <si>
    <t>Aumento por insuficiencia de provisiones</t>
  </si>
  <si>
    <t>Otros Gastos</t>
  </si>
  <si>
    <t>Otros Gastos Contables No Presupuestales.</t>
  </si>
  <si>
    <t>Total de Gastos contables ( 4= 1- 2 + 3)</t>
  </si>
  <si>
    <t>CUENTAS DE INGRESOS</t>
  </si>
  <si>
    <t>Ley de Ingreso Estimada</t>
  </si>
  <si>
    <t>Ley de Ingreso por ejecutar</t>
  </si>
  <si>
    <t>Ley de Ingreso Recaudada</t>
  </si>
  <si>
    <t>CUENTAS DE EGRESOS</t>
  </si>
  <si>
    <t xml:space="preserve">Presupuesto de Egreso aprobado       </t>
  </si>
  <si>
    <t>Presupuesto de Egresos por ejercer</t>
  </si>
  <si>
    <t>Presupuesto de Egresos devengado</t>
  </si>
  <si>
    <t>Presupuesto de Egresos pagado</t>
  </si>
  <si>
    <t>JUICIOS CONTENCIOSOS ADMINISTRATIVOS A EJECUTARSE</t>
  </si>
  <si>
    <t>JUICIOS LAUDOS LABORALES</t>
  </si>
  <si>
    <t>1.- Introducción</t>
  </si>
  <si>
    <t>Así mismo con la descripción detallada de las presentes notas, se generan una información completa y comprensible del ejercicio de la Administración Pública, que coadyuve a una mejor determinación del futuro financiero de esta Administración.</t>
  </si>
  <si>
    <t>6.- Políticas de Contabilidad Significativas</t>
  </si>
  <si>
    <t>7.- Posición en moneda extranjera y protección con riesgo de cambio</t>
  </si>
  <si>
    <t>9.- Fideicomisos, mandatos y análogos</t>
  </si>
  <si>
    <t>CONCEPTOS</t>
  </si>
  <si>
    <t>ENERO</t>
  </si>
  <si>
    <t xml:space="preserve">Impuestos </t>
  </si>
  <si>
    <t xml:space="preserve">Derechos </t>
  </si>
  <si>
    <t xml:space="preserve">Productos </t>
  </si>
  <si>
    <t xml:space="preserve">Aprovechamiento </t>
  </si>
  <si>
    <t>14.- Información por segmentos</t>
  </si>
  <si>
    <t>15.- Eventos Posteriores al Cierre</t>
  </si>
  <si>
    <t>16.- Partes Relacionadas</t>
  </si>
  <si>
    <t>"Bajo protesta de decir verdad declara que los estados financieros y sus notas, son razonablemente correctos y son responsabilidad del emisor"</t>
  </si>
  <si>
    <t>Terrenos</t>
  </si>
  <si>
    <t>NOTAS DE DESGLOSE</t>
  </si>
  <si>
    <t>CUENTAS POR PAGAR A CORTO PLAZO</t>
  </si>
  <si>
    <t>JUICIOS  ÁREA CIVIL</t>
  </si>
  <si>
    <t>Por lo anterior, los estados financieros del Municipio del Centro, proveen información oportuna para la toma de decisiones, así como para la correcta transparencia de la información de los recursos públicos ejercidos. En resumen, los estados financieros constituyen la base financiera para la evaluación del desempeño, la rendición de cuentas, la transparencia fiscal y la fiscalización de la Cuenta Pública.</t>
  </si>
  <si>
    <t>FONDOS DISTINTOS DE APORTACIONES</t>
  </si>
  <si>
    <t>Aportaciones Federales</t>
  </si>
  <si>
    <t>Convenios Federales</t>
  </si>
  <si>
    <t>Incentivos Derivados de la Colaboración Fiscal</t>
  </si>
  <si>
    <t>Fondos Distintos de Aportación</t>
  </si>
  <si>
    <t>ACTIVO CIRCULANTE</t>
  </si>
  <si>
    <t>EFECTIVO</t>
  </si>
  <si>
    <t>CONCEPTO</t>
  </si>
  <si>
    <t>Cuentas por Cobrar</t>
  </si>
  <si>
    <t>Deudores Diversos</t>
  </si>
  <si>
    <t>SUMA</t>
  </si>
  <si>
    <t>PASIVO CIRCULANTE</t>
  </si>
  <si>
    <t>SUMAS</t>
  </si>
  <si>
    <t>ACTIVO NO CIRCULANTE</t>
  </si>
  <si>
    <t>CUENTAS POR PAGAR A LARGO PLAZO</t>
  </si>
  <si>
    <t>DEUDA PÚBLICA A LARGO PLAZO</t>
  </si>
  <si>
    <t xml:space="preserve"> NOTAS DE GESTIÓN ADMINISTRATIVA</t>
  </si>
  <si>
    <t>Proagua Apartado Urbano (APAUR)</t>
  </si>
  <si>
    <t>Ley de Ingreso devengada</t>
  </si>
  <si>
    <t>Accesorios de Impuestos</t>
  </si>
  <si>
    <t>Derechos por prestación de servicios</t>
  </si>
  <si>
    <t>Accesorios de Derechos</t>
  </si>
  <si>
    <t>INCENTIVOS DERIVADOS DE LA COLABORACIÓN FISCAL</t>
  </si>
  <si>
    <t>Secretaría del Trabajo y Previsión Social</t>
  </si>
  <si>
    <t>PROFECO</t>
  </si>
  <si>
    <t>Gastos de Ejecución de Multas Federales</t>
  </si>
  <si>
    <t>Proagua Apartado Rural (APARURAL)</t>
  </si>
  <si>
    <t>FEBRERO</t>
  </si>
  <si>
    <t>Maquinaria, Otros Equipos y Herramientas</t>
  </si>
  <si>
    <t>MARZO</t>
  </si>
  <si>
    <t>ABRIL</t>
  </si>
  <si>
    <t>Mobiliario y Equipo Educacional y Recreativo</t>
  </si>
  <si>
    <t>Vehículos y Equipo de Transporte</t>
  </si>
  <si>
    <t>Equipo de Defensa y Seguridad</t>
  </si>
  <si>
    <t>Colecciones, Obras de Arte y Objetos Valiosos</t>
  </si>
  <si>
    <t>Activos Biológicos</t>
  </si>
  <si>
    <t>Acuerdo de Coordinación SEDENER</t>
  </si>
  <si>
    <t>MAYO</t>
  </si>
  <si>
    <t>JUNIO</t>
  </si>
  <si>
    <t>Indemnizaciones</t>
  </si>
  <si>
    <t>Anticipo a Contratistas por Obras Públicas</t>
  </si>
  <si>
    <t>Actualización de Multas Federales</t>
  </si>
  <si>
    <t>Mobiliario y equipo de Administración</t>
  </si>
  <si>
    <t>Mobiliario y equipo Educacional y Recreativo</t>
  </si>
  <si>
    <t>Equipo e Instrumental Médico y de Laboratorio</t>
  </si>
  <si>
    <t>Productos Financieros Parques y Jardines</t>
  </si>
  <si>
    <t>Ministración Sapaet</t>
  </si>
  <si>
    <t>Ministración Parques y Jardines</t>
  </si>
  <si>
    <t>Impuestos sobre los Ingresos</t>
  </si>
  <si>
    <t>Multa Fed. Centro Federal de Conciliación y Registro Laboral</t>
  </si>
  <si>
    <t>Programa de Agua Potable Drenaje y Tratamiento (PROAGUA)</t>
  </si>
  <si>
    <t>Prodder</t>
  </si>
  <si>
    <t>Este apartado se integra por los conceptos de Deudores diversos y Cuentas por Cobrar a Corto Plazo</t>
  </si>
  <si>
    <t>DERECHOS A RECIBIR EFECTIVO O EQUIVALENTES</t>
  </si>
  <si>
    <t>DERECHOS A RECIBIR BIENES O SERVICIOS</t>
  </si>
  <si>
    <t>Este apartado se integra por los conceptos de Anticipo a Contratistas por obras públicas</t>
  </si>
  <si>
    <t>INVERSIONES FINANCIERAS A LARGO PLAZO</t>
  </si>
  <si>
    <t>Edificios no Habitacionales</t>
  </si>
  <si>
    <t>Construcciones en Proceso en Bienes Propios</t>
  </si>
  <si>
    <t>Este apartado se integra por los conceptos de los bienes muebles los cuales incluyen:</t>
  </si>
  <si>
    <t>Este apartado se integra por los conceptos de los activos intangibles los cuales incluyen:</t>
  </si>
  <si>
    <t>Actualmente el H. Ayuntamiento del Centro no cuenta con los criterios para la determinación de las estimaciones de cuentas incobrables,  estimación de inventarios, deterioro de activos biológicos.</t>
  </si>
  <si>
    <t>PARTICIPACIONES, APORTACIONES, CONVENIOS, INCENTIVOS DERIVADOS DE LA COLABORACIÓN FISCAL Y FONDOS DISTINTOS DE APORTACIÓN.</t>
  </si>
  <si>
    <t xml:space="preserve">TOTAL </t>
  </si>
  <si>
    <t>VARIACIÓN</t>
  </si>
  <si>
    <t>Bancos/Tesorería</t>
  </si>
  <si>
    <t xml:space="preserve">Efectivo </t>
  </si>
  <si>
    <t>Bancos/Dependencias y Otros</t>
  </si>
  <si>
    <t>Fondos con afectación Especifica</t>
  </si>
  <si>
    <t>Ingresos Financieros</t>
  </si>
  <si>
    <t>Aprovechamientos patrimoniales</t>
  </si>
  <si>
    <t>(Cifras en Pesos)</t>
  </si>
  <si>
    <t>Amortización de la Deuda pública</t>
  </si>
  <si>
    <t>3. Más gastos contables no presupuestarios</t>
  </si>
  <si>
    <t>NOTAS DE MEMORIA (CUENTAS DE ORDEN)</t>
  </si>
  <si>
    <t>CUENTAS DE ORDEN CONTABLES</t>
  </si>
  <si>
    <t>CUENTAS DE ORDEN PRESUPUESTARIAS</t>
  </si>
  <si>
    <t>11.- Información sobre la Deuda y el Reporte Analítico de la Deuda</t>
  </si>
  <si>
    <t>13.- Proceso de mejora</t>
  </si>
  <si>
    <t>De igual manera, la estrategia está encaminada a hacer eficiente la gestión y aplicación de los recursos públicos, mediante la adecuación del marco normativo, integración y difusión del gobierno electrónico, fortalecimiento del sistema de información estadística y geográfica, así como la promoción de la cultura de la mejora a través de la evaluación del desempeño del personal y resultados del quehacer gubernamental, entre otras líneas de acción establecidas en la materia.</t>
  </si>
  <si>
    <t>Todo lo anterior, es parte fundamental de la buena marcha de la gestión Pública Municipal de este Municipio, los números de ingresos y la eficiencia en el gasto hablan de ello, se siguen trabajando en mejores y eficientes modelos de control a la par que se sigue modernizando la Administración Municipal presente.</t>
  </si>
  <si>
    <t xml:space="preserve">2.- Panorama económico y financiero                                                                                                                                                                                                                                                                                                                                                                                    </t>
  </si>
  <si>
    <t xml:space="preserve">17.- Responsabilidad sobre la presentación razonable de la información contable.
</t>
  </si>
  <si>
    <t>TOTAL DE PASIVO NO CIRCULANTE</t>
  </si>
  <si>
    <t>Convenios Estatales</t>
  </si>
  <si>
    <t>Trimestres</t>
  </si>
  <si>
    <t>Total Mensual</t>
  </si>
  <si>
    <t>Gran Total</t>
  </si>
  <si>
    <t>Multa Federal Tribunal Unitario Agrario</t>
  </si>
  <si>
    <t>Reintegro</t>
  </si>
  <si>
    <t>Productos Financieros PROAGUA</t>
  </si>
  <si>
    <t>Construcciones en proceso en Bienes propios</t>
  </si>
  <si>
    <t>Fondo por Colaboración Fiscal (ISN)</t>
  </si>
  <si>
    <t>Fondo por Colaboración Fiscal (ISR)</t>
  </si>
  <si>
    <t>Productos financieros (ISN)</t>
  </si>
  <si>
    <t>Productos financieros (ISR)</t>
  </si>
  <si>
    <t>Fondo por Coordinación en Predial</t>
  </si>
  <si>
    <t>Productos financieros Fondo por Coordinación en Predial</t>
  </si>
  <si>
    <t>Fondo de Compensaciones y Combustible Municipal 70%</t>
  </si>
  <si>
    <t>Fondo de Compensaciones y Combustible Municipal 30%</t>
  </si>
  <si>
    <r>
      <t xml:space="preserve">El H. Ayuntamiento del Centro, </t>
    </r>
    <r>
      <rPr>
        <b/>
        <sz val="11"/>
        <rFont val="Calibri"/>
        <family val="2"/>
        <scheme val="minor"/>
      </rPr>
      <t>no presenta información segmentada de Informes Financieros adicional</t>
    </r>
    <r>
      <rPr>
        <sz val="11"/>
        <rFont val="Calibri"/>
        <family val="2"/>
        <scheme val="minor"/>
      </rPr>
      <t xml:space="preserve"> a la que se presentan en los Estados Financieros.</t>
    </r>
  </si>
  <si>
    <r>
      <t xml:space="preserve">El H. Ayuntamiento del Centro, </t>
    </r>
    <r>
      <rPr>
        <b/>
        <sz val="11"/>
        <rFont val="Calibri"/>
        <family val="2"/>
        <scheme val="minor"/>
      </rPr>
      <t>no presenta evento alguno posterior al cierre.</t>
    </r>
  </si>
  <si>
    <t>* Tasa anualizada del 7.15%</t>
  </si>
  <si>
    <t>Productos financieros Participaciones</t>
  </si>
  <si>
    <t>Multa Federal Secretaria de Turismo</t>
  </si>
  <si>
    <t xml:space="preserve">Otros Derechos a Recibir Efectivo </t>
  </si>
  <si>
    <t>Intereses, Comisiones y Otros gastos de la Deuda Pública por pagar a corto plazo</t>
  </si>
  <si>
    <t>Porción a Corto Plazo de la Deuda Pública a largo plazo</t>
  </si>
  <si>
    <t xml:space="preserve">PRODDER Federal </t>
  </si>
  <si>
    <t xml:space="preserve">Fondo para Municipios Productores de Hidrocarburos en Región Terrestres (Fondos distintos de aportación) </t>
  </si>
  <si>
    <t xml:space="preserve">Ramo 33 Fondo III </t>
  </si>
  <si>
    <t xml:space="preserve">Ramo 33 Fondo IV </t>
  </si>
  <si>
    <t xml:space="preserve">Convenio Gobierno del Estado-Sapaet </t>
  </si>
  <si>
    <t>Productos Financieros Convenio Agua Potable SAS (Sapaet)</t>
  </si>
  <si>
    <t xml:space="preserve">Convenio de apoyo extraordinario del fondo para entidades productoras de Hidrocarburos </t>
  </si>
  <si>
    <t>Software</t>
  </si>
  <si>
    <t>Fondo de Estabilización de los Ingresos de las Entidades Federativas (FEIEF)</t>
  </si>
  <si>
    <t>Productos financieros Capufe</t>
  </si>
  <si>
    <t>Depósitos de Fondos de terceros en garantía y/o administración</t>
  </si>
  <si>
    <t>Otros efectivos equivalentes</t>
  </si>
  <si>
    <t>Ganancia/pérdida en venta de propiedad, planta y equipo</t>
  </si>
  <si>
    <t>Conciliación entre los Ingresos Presupuestarios y  Contables</t>
  </si>
  <si>
    <t>Modificación al presupuesto de Egresos aprobado</t>
  </si>
  <si>
    <t>El objetivo de las presentes notas de gestión administrativa, consiste en la revelación del contexto y de los aspectos económicos y financieros más relevantes que influyeron en las decisiones del período y que fueron considerados en la elaboración de los estados financieros, para la mayor comprensión de los mismos y sus particularidades.</t>
  </si>
  <si>
    <t>5.- Bases de Preparación de los Estados Financieros</t>
  </si>
  <si>
    <t>Otras de las medidas administrativas que apoyan la mejora de este gobierno, es el Acuerdo Administrativo que establece las medidas de austeridad y racionalidad del gasto de la Administración Pública Municipal. En dicho documento se estableció de manera fundamental que las Unidades Administrativas además de apegarse a las disposiciones contenidas en el Presupuesto de Egresos del Municipio, deberán sujetar al gasto a lo estrictamente indispensable en materia de servicios de telefonía, fotocopiado, combustibles, arrendamientos, viáticos, honorarios, alimentación, mobiliario, remodelación de oficinas, equipo de telecomunicaciones, bienes informáticos, pasajes, congresos, exposiciones y seminarios.</t>
  </si>
  <si>
    <t>Se contempla el establecimiento de políticas para eficientar los servicios públicos así como la atención a los ciudadanos, por ello se ha trabajado en la modernización y automatización de procedimientos administrativos, en las áreas de Obras Públicas, Servicios Municipales y Finanzas, los cuales, se han venido desarrollando en acciones como simplificación de trámites y tiempos de respuesta más cortos. La principal política de este gobierno en el entorno administrativo, consiste en implementar un programa de modernización de la Administración Pública Municipal tendiente a instrumentar un sistema adecuado de rendición de cuentas, mejoramiento del desarrollo organizacional, profesionalización de los servidores públicos, modernización de la contabilidad gubernamental y una administración basada en buenos resultados.</t>
  </si>
  <si>
    <t>Impuesto sobre la producción, el consumo y las Transacciones</t>
  </si>
  <si>
    <t>Multa federal no fiscal Instituto Mexicano de la Propiedad Industrial</t>
  </si>
  <si>
    <t>Licencias</t>
  </si>
  <si>
    <t>En observancia y de conformidad a lo establecido en el Manual de Contabilidad Gubernamental emitido por el Consejo Nacional de Armonización contable (CONAC), el objetivo general de los estados financieros que se presentan en este documento, es proporcionar información acerca de la situación financiera, los resultados de la gestión, los flujos de efectivo acontecidos, el ejercicio de la Ley de Ingresos y del Presupuesto de Egresos, así como la postura fiscal correspondiente al año 2022.</t>
  </si>
  <si>
    <t xml:space="preserve">*Periodo de gracia: El pago de la primera amortización fue el 28 de febrero de 2022.                                                                                                                 </t>
  </si>
  <si>
    <t>TOTAL DE GASTOS Y OTRAS PERDIDAS</t>
  </si>
  <si>
    <r>
      <rPr>
        <b/>
        <sz val="11"/>
        <rFont val="Calibri"/>
        <family val="2"/>
        <scheme val="minor"/>
      </rPr>
      <t>Movimientos de</t>
    </r>
    <r>
      <rPr>
        <sz val="11"/>
        <rFont val="Calibri"/>
        <family val="2"/>
        <scheme val="minor"/>
      </rPr>
      <t xml:space="preserve"> </t>
    </r>
    <r>
      <rPr>
        <b/>
        <sz val="11"/>
        <rFont val="Calibri"/>
        <family val="2"/>
        <scheme val="minor"/>
      </rPr>
      <t>partidas (o rubros) que no afecten al efectivo</t>
    </r>
  </si>
  <si>
    <t>Presupuesto de Egresos Comprometido</t>
  </si>
  <si>
    <t>Otros Pasivos a Corto Plazo</t>
  </si>
  <si>
    <t>Servicios Personales por Pagar a Corto Plazo</t>
  </si>
  <si>
    <t>Contratistas por Obra Pública por pagar a Corto Plazo</t>
  </si>
  <si>
    <t>Proveedor por Pagar a Corto Plazo</t>
  </si>
  <si>
    <t>Transferencias Otorgadas por Pagar a Corto Plazo</t>
  </si>
  <si>
    <t>Retenciones y Contribuciones por Pagar a Corto Plazo</t>
  </si>
  <si>
    <t>Devoluciones de la Ley de Ingresos por Pagar a Corto Plazo</t>
  </si>
  <si>
    <t>Otras Cuentas por Pagar a Corto Plazo</t>
  </si>
  <si>
    <t>Fondo para la infraestructura Social y  Municipal (R-33 Fondo III)</t>
  </si>
  <si>
    <t>Fondo de Aportación para el fortalecimiento (R-33 Fondo IV)</t>
  </si>
  <si>
    <t xml:space="preserve">Convenio  Ayuntamiento-Oficialía Mayor </t>
  </si>
  <si>
    <t>* Pagos a capital variable.</t>
  </si>
  <si>
    <t>En 1812 la provincia de Tabasco dependía políticamente de Yucatán, por lo que se propuso al Congreso Constituyente que Tabasco tuviese diputación provincial, siendo aceptada la petición el 22 de noviembre de 1822.</t>
  </si>
  <si>
    <t>Considerando que en Villahermosa se localizaban las autoridades, la cultura y el comercio, por decreto del Congreso, el 4 de noviembre de 1826 la capital de Tabasco se elevó a la categoría de ciudad con el nombre de San Juan Bautista.</t>
  </si>
  <si>
    <t>Desde el 4 de octubre de 1883, según la Constitución Política del Estado de Tabasco, Centro es uno de los doce partidos en que se divide el estado y a partir del 18 de diciembre de ese mismo año, según la Ley Orgánica de la División Territorial, Centro constituye uno de los 17 municipios en que se divide el estado de Tabasco.</t>
  </si>
  <si>
    <t>El 3 de febrero de 1916 siendo gobernador el general Francisco J. Múgica, desde la villa de Teapa expide el Decreto 111, con el que restituye a la capital del estado su antiguo nombre de Villahermosa, como hasta la fecha se le conoce.</t>
  </si>
  <si>
    <t>De conformidad al Artículo 5 de la Ley Orgánica de los Municipios del Estado de Tabasco, señala..." El Estado de Tabasco  se  integra  por 17 municipios cuya denominación será entre ellas el Municipio del Centro, y cuya cabecera, la ciudad de Villahermosa.</t>
  </si>
  <si>
    <t>* Plazo del Crédito es de 180 meses (15 años); con término de pago en el año 2037.</t>
  </si>
  <si>
    <t>90 DÍAS</t>
  </si>
  <si>
    <t>180 DÍAS</t>
  </si>
  <si>
    <t>MENOR O IGUAL A 365 DÍAS</t>
  </si>
  <si>
    <t>MAYOR A 365 DÍAS</t>
  </si>
  <si>
    <t>INGRESOS DE LA GESTIÓN</t>
  </si>
  <si>
    <t>HACIENDA PÚBLICA/PATRIMONIO CONTRIBUIDO 2021</t>
  </si>
  <si>
    <t>HACIENDA PÚBLICA/PATRIMONIO CONTRIBUIDO 2022</t>
  </si>
  <si>
    <t>HACIENDA PÚBLICA/PATRIMONIO GENERADO 2021</t>
  </si>
  <si>
    <t>HACIENDA PÚBLICA/PATRIMONIO GENERADO 2022</t>
  </si>
  <si>
    <t>4. Total de Ingresos Contables (4=1 + 2-3)</t>
  </si>
  <si>
    <t xml:space="preserve">Aumento por Insuficiencia de Estimaciones por Pérdida o Deterioro u Obsolescencia </t>
  </si>
  <si>
    <t>Estimaciones, Depreciaciones, Deterioros, Obsolescencia y Amortizaciones</t>
  </si>
  <si>
    <t>Presupuesto de Egresos ejercido</t>
  </si>
  <si>
    <t>Convenio Fise Bienestar H. Ayuntamiento del Centro</t>
  </si>
  <si>
    <t>H. Ayuntamiento del Centro</t>
  </si>
  <si>
    <t>H. AYUNTAMIENTO DEL CENTRO</t>
  </si>
  <si>
    <r>
      <t xml:space="preserve">En el H. Ayuntamiento del Centro, </t>
    </r>
    <r>
      <rPr>
        <b/>
        <sz val="11"/>
        <rFont val="Calibri"/>
        <family val="2"/>
        <scheme val="minor"/>
      </rPr>
      <t>no existen partes relacionadas que influyan significativamente en la Toma de decisiones operativas y financieras.</t>
    </r>
  </si>
  <si>
    <t>En observancia a la normatividad emitida por el CONAC, la información que emana de los Estados Financieros que se presentan en las notas financieras, se elaboraron conforme a los criterios generales y en apego a lo establecido a la Ley General de Contabilidad Gubernamental, atendiendo las disposiciones normativas contables y los Lineamientos emitidos por el Consejo de Armonización Contable (CONAC). Se han realizado las actualizaciones congruentes con el marco normativo en materia contable y presupuestal, así también en apego a los instrumentos técnicos para lograr el cumplimiento de los objetivos considerando en primera instancia el Marco Conceptual de Contabilidad Gubernamental, que representan los fundamentos para la elaboración de normas, contabilización, valuación y presentación de la Información Financiera; así mismo, el Plan de Cuentas que constituye una herramienta básica para el registro de operaciones, otorgando consistencia en la presentación y fácil interpretación de los resultados y las bases contabilizadoras, bajo los criterios  de Armonización Contable.</t>
  </si>
  <si>
    <t>Los Estados Financieros que presenta el H. Ayuntamiento del Centro son los siguientes: Estado de Situación Financiera, Estado de Actividades, Estado de Variaciones en la Hacienda Pública/Patrimonio, Estado de Cambios en la Situación Financiera, Estado de Flujo de Efectivo, Estado Analítico del Activo, Estado Analítico de la Deuda y Otros Pasivos, Informe sobre Pasivos Contingentes, las Notas a los Estados Financieros de acuerdo a los lineamientos establecidos en el Manual de Contabilidad Gubernamental del CONAC, de la Ley de Contabilidad Gubernamental y  de la Ley de Disciplina Financiera.</t>
  </si>
  <si>
    <t>8.- Reporte Analítico del activo</t>
  </si>
  <si>
    <t>10.- Reporte de la Recaudación</t>
  </si>
  <si>
    <t>El H. Ayuntamiento del Centro , presenta la información contable debidamente firmada y rubricada en cada página, incluyendo al final de cada página la siguiente leyenda " Bajo protesta de decir verdad declaramos que los estados financieros y sus notas, son razonablemente correctos y son responsabilidad del emisor".</t>
  </si>
  <si>
    <t xml:space="preserve">Fondo para Municipios Productores de Hidrocarburos en Región Terrestres </t>
  </si>
  <si>
    <t>Fondo para Municipios Productores de Hidrocarburos en Región Marítima</t>
  </si>
  <si>
    <t>3.- Autorización e historia</t>
  </si>
  <si>
    <t>4.- Organización y Objeto Social</t>
  </si>
  <si>
    <t>12.- Calificaciones otorgadas</t>
  </si>
  <si>
    <t>Saldo al 31 de Mayo de 2022</t>
  </si>
  <si>
    <t>BBVA Bancomer, S.A.</t>
  </si>
  <si>
    <t>Banorte</t>
  </si>
  <si>
    <t>Nombre del Fideicomiso</t>
  </si>
  <si>
    <t>Creando Empresarios</t>
  </si>
  <si>
    <t>Vigencia</t>
  </si>
  <si>
    <t>Sin Vigencia</t>
  </si>
  <si>
    <t>AREA</t>
  </si>
  <si>
    <t>No. DE EXPEDIENTES</t>
  </si>
  <si>
    <t>IMPORTE</t>
  </si>
  <si>
    <t>ESTATUS</t>
  </si>
  <si>
    <t xml:space="preserve">Firme </t>
  </si>
  <si>
    <t>Requerimiento</t>
  </si>
  <si>
    <t>Sin Condena Monetaria</t>
  </si>
  <si>
    <t>Sub-Judice</t>
  </si>
  <si>
    <t>Sin Estatus</t>
  </si>
  <si>
    <t>SUMATORIA TOTAL</t>
  </si>
  <si>
    <t>Total</t>
  </si>
  <si>
    <t>Institución Bancaria</t>
  </si>
  <si>
    <t>Por Garantía de la Deuda</t>
  </si>
  <si>
    <t>Ejecución</t>
  </si>
  <si>
    <t>NOTAS  A LOS ESTADOS FINANCIEROS DEL MES  DE  JUNIO 2022</t>
  </si>
  <si>
    <t>De  conformidad  al  Artículo 48  el  cual  remite al Artículo 46, fracción I, inciso  g)  y Artículo  49 de  la  Ley General  de  Contabilidad Gubernamental, así como a la normatividad emitida por el Consejo Nacional de Armonización Contable, a continuación se presentan las Notas a los Estados Financieros correspondientes al 30 de junio de 2022.</t>
  </si>
  <si>
    <t>Saldo al 30 de junio de 2022</t>
  </si>
  <si>
    <t>El H. Ayuntamiento del Centro no realiza proceso de Transformación o elaboración de Bienes.</t>
  </si>
  <si>
    <t>Este apartado se integra por los conceptos delos bienes Inmuebles los cuales incluyen:</t>
  </si>
  <si>
    <t>Otros Bienes Inmuebles</t>
  </si>
  <si>
    <t>Mobiliario y Equipo de Administracion</t>
  </si>
  <si>
    <t>Vehículo y Equipo de Transporte</t>
  </si>
  <si>
    <t>Licencia Informativas e Intelectuales</t>
  </si>
  <si>
    <t>Al 30 de junio de 2022, el H. Ayuntamiento del Centro recaudó ingresos por los conceptos de  impuestos, derechos, productos y aprovechamientos como se detalla a continuación:</t>
  </si>
  <si>
    <t>Al 30 de junio de 2022, el H. Ayuntamiento del Centro recibió ingresos por los conceptos Ramo 28/Participaciones, Ramo 33/Aportaciones, convenios federales y estatales, incentivos derivados de la colaboración fiscal y Ramo 23/Fondos distintos de aportaciones, como se detalla a continuación:</t>
  </si>
  <si>
    <t>Convenio de Apoyo Extraordinario del Fondo para entidades productoras de hidrocarburos 2022</t>
  </si>
  <si>
    <t>Al 30 de junio de 2022 el H. Ayuntamiento del Centro en el apartado de Hacienda Pública/patrimonio Contribuido no presenta ninguna variación respecto del ejercicio 2021 al 2022.</t>
  </si>
  <si>
    <t>Correspondiente del 1 de Enero al  30 de Junio de 2022</t>
  </si>
  <si>
    <t>En noviembre de 1808, el virrey de la Nueva España dispuso elegir el primer ayuntamiento de San Juan de Villahermosa, mismo que inició sus funciones el 1 de enero de 1809.</t>
  </si>
  <si>
    <t>Los estados financieros muestran los hechos con incidencia económica-financiera que ha realizado un ente público a una fecha y/o durante un período determinado y son necesarios para mostrar los resultados del ejercicio presupuestal, así como la situación patrimonial de los mismos, todo ello con la estructura, oportunidad y periodicidad que la ley establece.
El objetivo general de los estados financieros, es proporcionar información a los usuarios sobre la situación financiera, los resultados de la gestión y sobre el ejercicio de la Ley de Ingresos y del Presupuesto de Egresos de los entes públicos; así como, ser de utilidad para la toma de decisiones respecto a la asignación de recursos, su administración y control; a su vez, constituyen la base de la rendición de cuentas, la transparencia y la fiscalización de las cuentas públicas.</t>
  </si>
  <si>
    <t>Deudores por Anticipo de la Tesorería a corto plazo</t>
  </si>
  <si>
    <t>Ingresos Propios</t>
  </si>
  <si>
    <t>BBVA Bancomer Créditos</t>
  </si>
  <si>
    <t xml:space="preserve">Fondo de Estabilización de los Ingresos de las Entidades Federativas (FEIEF) </t>
  </si>
  <si>
    <t xml:space="preserve">Proagua Municipal </t>
  </si>
  <si>
    <t xml:space="preserve">Proagua Federal </t>
  </si>
  <si>
    <t xml:space="preserve">Fondo para Municipios Productores de Hidrocarburos en Región Marítima (Fondos distintos de aportación) </t>
  </si>
  <si>
    <t>19 de Junio de 2037</t>
  </si>
  <si>
    <t>* Tasa TIIE a 28 días más sobre tasa del 0.64%,, la cual es menor a la que se venía pagando en los créditos anteriores.</t>
  </si>
  <si>
    <t>Modificaciones a la Ley de Ingreso Estimada</t>
  </si>
  <si>
    <t>19 de junio del 2037</t>
  </si>
  <si>
    <t>Los Estados Financieros se elaboran de acuerdo a la información que emana del Sistema de Armonización Contable Gubernamental SIEN-GOB, información que registran cada una de las Unidades Administrativas del Municipio, mismas que se transforman en registros contables de acuerdo a saldos históricos y de  los postulados básicos de contabilidad.</t>
  </si>
  <si>
    <r>
      <t xml:space="preserve">Del saldo reflejado en bancos por la cantidad de </t>
    </r>
    <r>
      <rPr>
        <b/>
        <sz val="11"/>
        <rFont val="Calibri"/>
        <family val="2"/>
        <scheme val="minor"/>
      </rPr>
      <t xml:space="preserve">$723,178,929.44 (Setecientos Veintitrés Millones Ciento Setenta y Ocho Mil Novecientos Veintinueve Pesos 44/100 M.N.), </t>
    </r>
    <r>
      <rPr>
        <sz val="11"/>
        <rFont val="Calibri"/>
        <family val="2"/>
        <scheme val="minor"/>
      </rPr>
      <t>corresponden a: Cuentas bancarias aperturadas en Ingresos propios desde los años 2013, 2016, 2017, 2018, 2020, 2021 y 2022 Fondo de Estabilización de los Ingresos de las Entidades Federativas (FEIEF) 2021 y 2022; Participaciones 2020, 2021 y 2022; PROAGUA Municipal  2021, PROAGUA Federal 2022, CAPUFE  2021 y 2022; Fondos distintos de Aportación 2021 y 2022; Fondo III 2022; Fondo IV 2022; Convenio SAPAET (SAS) 2020, 2021 Y 2022 y Oficialía Mayor 2021 y 2022.</t>
    </r>
  </si>
  <si>
    <t>Representan los derechos de cobro y por recuperar a favor del H. Ayuntamiento del Centro, cuyo origen es distinto de los ingresos por impuestos, derechos, productos y aprovechamientos, siendo exigible su cobro y/o recuperación durante el transcurso del ejercicio, los cuales se integran por los rubros de Cuentas por cobrar siendo de las más representativas Comisión Federal de Electricidad por la cantidad de $ 3,051,022.41 (Tres Millones Cincuenta y Un Mil Veintidos Pesos 41/100 M.N.) y Colaboración Fiscal ISR por la cantidad de $ 1,098,245.89 (Un Millón Noventa y Ocho Mil Doscientos Cuarenta y Cinco Pesos 89/100 M.N.). Deudores Diversos siendo de las más representativas los financiamientos entre recursos por la cantidad de $28,107,766.61 (Veintiocho Millones Ciento Siete Mil Setecientos Sesenta y Seis Pesos 61/100 M.N.) y el subsidio para el Empleo por la cantidad de $129,903.96 (Ciento Veintinueve Mil Novecientos Tres Pesos 96/100 M.N.). Deudores por anticipo de la tesorería  corresponden a los fondos revolventes del ejercicio en curso y Otros Derechos a recibir efectivo;  con  antigüedad de saldos como se señala a continuación:</t>
  </si>
  <si>
    <r>
      <t>Representa el derecho de recibir servicios, por los trabajos contratados por obras, siendo de las más representativas Constructora Kaninsa SA de CV por la cantidad de</t>
    </r>
    <r>
      <rPr>
        <b/>
        <sz val="11"/>
        <rFont val="Calibri"/>
        <family val="2"/>
        <scheme val="minor"/>
      </rPr>
      <t xml:space="preserve"> $ 6,235,793.91 (Seis Millones Doscientos Treinta y Cinco Mil Setecientos Noventa y Tres Pesos 91/100 M.N.)</t>
    </r>
    <r>
      <rPr>
        <sz val="11"/>
        <rFont val="Calibri"/>
        <family val="2"/>
        <scheme val="minor"/>
      </rPr>
      <t xml:space="preserve"> y Green Patcher México S de RL de CV por la cantidad de </t>
    </r>
    <r>
      <rPr>
        <b/>
        <sz val="11"/>
        <rFont val="Calibri"/>
        <family val="2"/>
        <scheme val="minor"/>
      </rPr>
      <t>$6,376,116.83 (Seis Millones Trecientos Setenta y Seis Mil Ciento Dieciseis Pesos 83/100 M.N.)</t>
    </r>
  </si>
  <si>
    <r>
      <t>Representa los recursos asignados por tipo y monto de los fideicomisos "por garantía de las deudas" de este ejercicio por la cantidad de</t>
    </r>
    <r>
      <rPr>
        <b/>
        <sz val="11"/>
        <rFont val="Calibri"/>
        <family val="2"/>
        <scheme val="minor"/>
      </rPr>
      <t xml:space="preserve"> $8,381,408.67 (Ocho Millones Trescientos Ochenta y Un Mil Cuatrocientos Ocho Pesos 67/100 M.N.),</t>
    </r>
    <r>
      <rPr>
        <sz val="11"/>
        <rFont val="Calibri"/>
        <family val="2"/>
        <scheme val="minor"/>
      </rPr>
      <t xml:space="preserve"> y el fideicomiso "Creando empresarios" por la cantidad de </t>
    </r>
    <r>
      <rPr>
        <b/>
        <sz val="11"/>
        <rFont val="Calibri"/>
        <family val="2"/>
        <scheme val="minor"/>
      </rPr>
      <t xml:space="preserve"> $660,907.97 (Seiscientos Sesenta Mil Novecientos Siete Pesos 97/100 M.N.), </t>
    </r>
    <r>
      <rPr>
        <sz val="11"/>
        <rFont val="Calibri"/>
        <family val="2"/>
        <scheme val="minor"/>
      </rPr>
      <t>sumando un total de</t>
    </r>
    <r>
      <rPr>
        <b/>
        <sz val="11"/>
        <rFont val="Calibri"/>
        <family val="2"/>
        <scheme val="minor"/>
      </rPr>
      <t xml:space="preserve"> $9,042,316.64 (Nueve Millones Cuarenta y Dos Mil Trescientos Dieciséis Pesos 64/100 M.N.).</t>
    </r>
  </si>
  <si>
    <r>
      <t xml:space="preserve">DEPRECIACIONES Y AMORTIZACIONES. Al 30 de junio 2022, es por la cantidad total de </t>
    </r>
    <r>
      <rPr>
        <b/>
        <sz val="11"/>
        <rFont val="Calibri"/>
        <family val="2"/>
        <scheme val="minor"/>
      </rPr>
      <t>$495,310,052.38  (Cuatrocientos Noventa y Cinco Millones Trescientos Diez Mil Cincuenta y Dos Pesos 38/100 M.N.),</t>
    </r>
    <r>
      <rPr>
        <sz val="11"/>
        <rFont val="Calibri"/>
        <family val="2"/>
        <scheme val="minor"/>
      </rPr>
      <t xml:space="preserve"> de los cuales corresponden una depreciación acumulada de bienes muebles por la cantidad de </t>
    </r>
    <r>
      <rPr>
        <b/>
        <sz val="11"/>
        <rFont val="Calibri"/>
        <family val="2"/>
        <scheme val="minor"/>
      </rPr>
      <t xml:space="preserve">$491,595,828.71 (Cuatrocientos Noventa y Un Millones Quinientos Noventa y Cinco Mil Ochocientos Veintiocho Pesos 71/100 M.N.), </t>
    </r>
    <r>
      <rPr>
        <sz val="11"/>
        <rFont val="Calibri"/>
        <family val="2"/>
        <scheme val="minor"/>
      </rPr>
      <t xml:space="preserve"> y una Amortización acumulada de Activos intangibles por la cantidad de </t>
    </r>
    <r>
      <rPr>
        <b/>
        <sz val="11"/>
        <rFont val="Calibri"/>
        <family val="2"/>
        <scheme val="minor"/>
      </rPr>
      <t xml:space="preserve">$3,714,223.67 (Tres Millones Setecientos Catorce Mil Doscientos Veintitrés Pesos 67/100 M.N.). </t>
    </r>
    <r>
      <rPr>
        <sz val="11"/>
        <rFont val="Calibri"/>
        <family val="2"/>
        <scheme val="minor"/>
      </rPr>
      <t xml:space="preserve">
Con respecto a los bienes adquiridos en los años 2020 y 2021 los cálculos son realizados de manera automática por el sistema SIEN-GOB, el método de depreciación es de Línea recta, las tasas aplicadas corresponden al 10% para todo tipo de Maquinaria, otros equipos y Herramientas, 20% para Equipo de transportes e Instrumentos musicales y un 33.3% para Equipos de cómputo y de tecnologías de información.  Ahora bien, los activos de los años 2020 y 2021 se encuentran en óptimas condiciones, mientras que los demás activos de ejercicios anteriores su condición es buena.    Cabe mencionar que actualmente la derepreciacion y amortización  se aplica de manera anualizada.                                                                                                                                                                                                                                </t>
    </r>
  </si>
  <si>
    <r>
      <t>Al 30 de junio del 2022 el H. Ayuntamiento del Centro tiene registrado un pasivo circulante por la cantidad de</t>
    </r>
    <r>
      <rPr>
        <b/>
        <sz val="11"/>
        <rFont val="Calibri"/>
        <family val="2"/>
        <scheme val="minor"/>
      </rPr>
      <t xml:space="preserve"> $553,603,648.25 (Quinientos Cincuenta y Tres Millones Seiscientos Tres Mil Seiscientos Cuarenta y Ocho Pesos 25/100 M.N.)</t>
    </r>
    <r>
      <rPr>
        <sz val="11"/>
        <rFont val="Calibri"/>
        <family val="2"/>
        <scheme val="minor"/>
      </rPr>
      <t xml:space="preserve">, integrado por las cuentas de Sueldos pendientes por Pagar siendo de las más representativas el Instituto de Seguridad Social del Estado de Tabasco ISSET por la cantidad de </t>
    </r>
    <r>
      <rPr>
        <b/>
        <sz val="11"/>
        <rFont val="Calibri"/>
        <family val="2"/>
        <scheme val="minor"/>
      </rPr>
      <t>$7,936,973.83 (Siete Millones Novecientos Treinta y Seis Mil Novecientos Setenta y Tres Pesos 83/100 M.N.)</t>
    </r>
    <r>
      <rPr>
        <sz val="11"/>
        <rFont val="Calibri"/>
        <family val="2"/>
        <scheme val="minor"/>
      </rPr>
      <t>; Proveedores por pagar a corto plazo siendo de los más representativos la empresa Servicios Copripe S.A. de C.V.  por la cantidad de</t>
    </r>
    <r>
      <rPr>
        <b/>
        <sz val="11"/>
        <rFont val="Calibri"/>
        <family val="2"/>
        <scheme val="minor"/>
      </rPr>
      <t xml:space="preserve"> $3,658,036.80 (Tres Millones Seiscientos Cincuenta y Ocho Mil Treinta y Seis Pesos 80/100 M.N.)</t>
    </r>
    <r>
      <rPr>
        <sz val="11"/>
        <rFont val="Calibri"/>
        <family val="2"/>
        <scheme val="minor"/>
      </rPr>
      <t xml:space="preserve"> y Consorcio Lemon S.A. de C.V. por la cantidad de </t>
    </r>
    <r>
      <rPr>
        <b/>
        <sz val="11"/>
        <rFont val="Calibri"/>
        <family val="2"/>
        <scheme val="minor"/>
      </rPr>
      <t>$1,675,815.92 (Un Millón Seiscientos Setenta y Cinco Mil Ochocientos Quince Pesos 92/100 M.N.)</t>
    </r>
    <r>
      <rPr>
        <sz val="11"/>
        <rFont val="Calibri"/>
        <family val="2"/>
        <scheme val="minor"/>
      </rPr>
      <t xml:space="preserve">; Retenciones y Contribuciones por Pagar a Corto Plazo siendo de las mas representativas el I.S.P.T. por la cantidad de </t>
    </r>
    <r>
      <rPr>
        <b/>
        <sz val="11"/>
        <rFont val="Calibri"/>
        <family val="2"/>
        <scheme val="minor"/>
      </rPr>
      <t xml:space="preserve">$5,987,562.46 (Cinco Millones Novecientos Ochenta y Siete Mil Quinientos Sesenta y Dos Pesos 46/100 M.N.) </t>
    </r>
    <r>
      <rPr>
        <sz val="11"/>
        <rFont val="Calibri"/>
        <family val="2"/>
        <scheme val="minor"/>
      </rPr>
      <t>y Adex Adelantos Express por la cantidad de</t>
    </r>
    <r>
      <rPr>
        <b/>
        <sz val="11"/>
        <rFont val="Calibri"/>
        <family val="2"/>
        <scheme val="minor"/>
      </rPr>
      <t xml:space="preserve"> $ 3,540,672.10 (Tres Millones Quinientos Cuarenta Mil Seiscientos Setenta y Dos Pesos 10/100 M.N.)</t>
    </r>
    <r>
      <rPr>
        <sz val="11"/>
        <rFont val="Calibri"/>
        <family val="2"/>
        <scheme val="minor"/>
      </rPr>
      <t xml:space="preserve">; Otras Cuentas por Pagar a Corto Plazo siendo de las mas representativas el Financiamiento entre Recursos por la cantidad de </t>
    </r>
    <r>
      <rPr>
        <b/>
        <sz val="11"/>
        <rFont val="Calibri"/>
        <family val="2"/>
        <scheme val="minor"/>
      </rPr>
      <t>$ 28,107,766.61 (Veintiocho Millones Ciento Siete Mil Setecientos Sesenta y Seis Pesos 61/100 M.N.);</t>
    </r>
    <r>
      <rPr>
        <sz val="11"/>
        <rFont val="Calibri"/>
        <family val="2"/>
        <scheme val="minor"/>
      </rPr>
      <t xml:space="preserve"> y la Porción a Corto Plazo de la Deuda Pública a largo plazo siendo de las mas representativas al Amortización de la deuda interna con instituciones de crédito por la cantidad de </t>
    </r>
    <r>
      <rPr>
        <b/>
        <sz val="11"/>
        <rFont val="Calibri"/>
        <family val="2"/>
        <scheme val="minor"/>
      </rPr>
      <t>$90,000,000.00 (Noventa Millones de Pesos 00/100 M.N.).</t>
    </r>
  </si>
  <si>
    <r>
      <rPr>
        <b/>
        <sz val="11"/>
        <rFont val="Calibri"/>
        <family val="2"/>
        <scheme val="minor"/>
      </rPr>
      <t>Deudas a largo plazo: Corresponde al</t>
    </r>
    <r>
      <rPr>
        <sz val="11"/>
        <rFont val="Calibri"/>
        <family val="2"/>
        <scheme val="minor"/>
      </rPr>
      <t xml:space="preserve"> refinanciamiento otorgado al  H. Ayuntamiento del Centro contratado hasta por un monto de </t>
    </r>
    <r>
      <rPr>
        <b/>
        <sz val="11"/>
        <rFont val="Calibri"/>
        <family val="2"/>
        <scheme val="minor"/>
      </rPr>
      <t>$245,547,122.01 (Doscientos Cuarenta y Cinco Millones Quinientos Cuarenta y Siete Mil Ciento Veintidos Pesos 01/100 M.N.).</t>
    </r>
    <r>
      <rPr>
        <sz val="11"/>
        <rFont val="Calibri"/>
        <family val="2"/>
        <scheme val="minor"/>
      </rPr>
      <t>, disponiendo la cantidad de $232,025,321.45 (Doscientos Treinta y Dos Millones Veinticinco Mil Trescientos Veintiún Pesos 45/100 M.N.) para la amortización anticipada de los créditos de ejercicios anteriores;  dicha deuda será garantizada con el 17.0% de las Participaciones, con los siguientes beneficios:</t>
    </r>
  </si>
  <si>
    <r>
      <t xml:space="preserve">Al 30 de junio de 2022 el H. Ayuntamiento del Centro en el apartado de Hacienda Pública/Patrimonio Generado presenta un Resultado del Ejercicio Ahorro por </t>
    </r>
    <r>
      <rPr>
        <b/>
        <sz val="11"/>
        <rFont val="Calibri"/>
        <family val="2"/>
        <scheme val="minor"/>
      </rPr>
      <t>$786,395,291.67 (Setecientos Ochenta y Seis Millones Trescientos Noventa y Cinco Mil Doscientos Noventa y Un Pesos 67/100 M.N.)</t>
    </r>
    <r>
      <rPr>
        <sz val="11"/>
        <rFont val="Calibri"/>
        <family val="2"/>
        <scheme val="minor"/>
      </rPr>
      <t>, en el Estado de Situación Financiera, el cual incluyen rubros extraordinarios por la cantidad de</t>
    </r>
    <r>
      <rPr>
        <b/>
        <sz val="11"/>
        <rFont val="Calibri"/>
        <family val="2"/>
        <scheme val="minor"/>
      </rPr>
      <t xml:space="preserve"> -$589.26 (Quinientos Ochenta y Nueve Pesos 26/100 M.N.)</t>
    </r>
    <r>
      <rPr>
        <sz val="11"/>
        <rFont val="Calibri"/>
        <family val="2"/>
        <scheme val="minor"/>
      </rPr>
      <t>, correspondientes a pérdida o ganancia del Fideicomiso Creando Empresarios y</t>
    </r>
    <r>
      <rPr>
        <b/>
        <sz val="11"/>
        <rFont val="Calibri"/>
        <family val="2"/>
        <scheme val="minor"/>
      </rPr>
      <t xml:space="preserve"> $25,639,175.06 (Veinticinco Millones Seiscientos Treinta y Nueve Mil Ciento Setenta y Cinco Pesos 06/100 M.N.)</t>
    </r>
    <r>
      <rPr>
        <sz val="11"/>
        <rFont val="Calibri"/>
        <family val="2"/>
        <scheme val="minor"/>
      </rPr>
      <t xml:space="preserve">, salidas de almacén de APAZU del ejercicio 2010, salidas de almacén del ejercicio 2020 y 2021, cancelación de Fideicomisos de los ejercicios 2015 y 2020 los cuales se reflejan en el resultados de ejercicios anteriores, quedando una variación por </t>
    </r>
    <r>
      <rPr>
        <b/>
        <sz val="11"/>
        <rFont val="Calibri"/>
        <family val="2"/>
        <scheme val="minor"/>
      </rPr>
      <t>$760,756,116.61 (Setecientos Sesenta Millones Setecientos Cincuenta y Seis Mil Ciento Diecisesis Pesos 61/100 M.N.)</t>
    </r>
    <r>
      <rPr>
        <sz val="11"/>
        <rFont val="Calibri"/>
        <family val="2"/>
        <scheme val="minor"/>
      </rPr>
      <t>.</t>
    </r>
  </si>
  <si>
    <r>
      <t xml:space="preserve">El importe de </t>
    </r>
    <r>
      <rPr>
        <b/>
        <sz val="11"/>
        <rFont val="Calibri"/>
        <family val="2"/>
        <scheme val="minor"/>
      </rPr>
      <t>$232,025,321.45</t>
    </r>
    <r>
      <rPr>
        <sz val="11"/>
        <rFont val="Calibri"/>
        <family val="2"/>
        <scheme val="minor"/>
      </rPr>
      <t xml:space="preserve"> </t>
    </r>
    <r>
      <rPr>
        <b/>
        <sz val="11"/>
        <rFont val="Calibri"/>
        <family val="2"/>
        <scheme val="minor"/>
      </rPr>
      <t>(Doscientos Treinta y Dos Millones Veinticinco Mil Trescientos Veintiún Pesos 45/100 M.N.)</t>
    </r>
    <r>
      <rPr>
        <sz val="11"/>
        <rFont val="Calibri"/>
        <family val="2"/>
        <scheme val="minor"/>
      </rPr>
      <t xml:space="preserve"> corresponden al Refinanciamiento contratado en el mes de abril del presente ejercicio, por lo que no forman parte de los Ingresos de Gestión.</t>
    </r>
  </si>
  <si>
    <r>
      <t xml:space="preserve">Al 30 de junio de 2022 el H. Ayuntamiento del Centro en el apartado de Otros Egresos presupuestales No contables por la cantidad total de </t>
    </r>
    <r>
      <rPr>
        <b/>
        <sz val="11"/>
        <rFont val="Calibri"/>
        <family val="2"/>
        <scheme val="minor"/>
      </rPr>
      <t>$15,542,166.34 (Quince Millones Quinientos Cuarenta y Dos Mil Ciento Sesenta y Seis Pesos 34/100 M.N.)</t>
    </r>
    <r>
      <rPr>
        <sz val="11"/>
        <rFont val="Calibri"/>
        <family val="2"/>
        <scheme val="minor"/>
      </rPr>
      <t>, del cual corresponden a la Aportación municipal CAPUFE por</t>
    </r>
    <r>
      <rPr>
        <b/>
        <sz val="11"/>
        <rFont val="Calibri"/>
        <family val="2"/>
        <scheme val="minor"/>
      </rPr>
      <t xml:space="preserve"> $4,051,791.00 (Cuatro Millones Cincuenta y Un Mil Setecientos Noventa y Un Pesos 00/100 M.N.)</t>
    </r>
    <r>
      <rPr>
        <sz val="11"/>
        <rFont val="Calibri"/>
        <family val="2"/>
        <scheme val="minor"/>
      </rPr>
      <t xml:space="preserve"> y entradas de almacén e inventarios por</t>
    </r>
    <r>
      <rPr>
        <b/>
        <sz val="11"/>
        <rFont val="Calibri"/>
        <family val="2"/>
        <scheme val="minor"/>
      </rPr>
      <t xml:space="preserve"> $11,490,375.34 (Once Millones Cuatrocientos Noventa Mil Trescientos Setenta y Cinco Pesos 34/100 M.N.).</t>
    </r>
  </si>
  <si>
    <r>
      <t>El H. Ayuntamiento del Centro</t>
    </r>
    <r>
      <rPr>
        <b/>
        <sz val="11"/>
        <rFont val="Calibri"/>
        <family val="2"/>
        <scheme val="minor"/>
      </rPr>
      <t xml:space="preserve"> No realizó operaciones </t>
    </r>
    <r>
      <rPr>
        <sz val="11"/>
        <rFont val="Calibri"/>
        <family val="2"/>
        <scheme val="minor"/>
      </rPr>
      <t>que influyeran en la toma de decisiones de la administración.</t>
    </r>
  </si>
  <si>
    <r>
      <rPr>
        <b/>
        <sz val="11"/>
        <rFont val="Calibri"/>
        <family val="2"/>
        <scheme val="minor"/>
      </rPr>
      <t>Objeto Social</t>
    </r>
    <r>
      <rPr>
        <sz val="11"/>
        <rFont val="Calibri"/>
        <family val="2"/>
        <scheme val="minor"/>
      </rPr>
      <t>.- Proporcionar una mejor calidad y nivel de vida de la población urbana y rural del municipio del Centro, en un contexto estatal y regional de desarrollo sustentable, armónico y equilibrado.</t>
    </r>
  </si>
  <si>
    <r>
      <rPr>
        <b/>
        <sz val="11"/>
        <rFont val="Calibri"/>
        <family val="2"/>
        <scheme val="minor"/>
      </rPr>
      <t>Principal Actividad</t>
    </r>
    <r>
      <rPr>
        <sz val="11"/>
        <rFont val="Calibri"/>
        <family val="2"/>
        <scheme val="minor"/>
      </rPr>
      <t>.- Percibir ingresos tributarios y no tributarios en términos de la Ley de Ingresos, con el propósito de cumplir con sus obligaciones normativas y permitir un gobierno democrático para el constante mejoramiento económico y social mediante la prestación de los servicios públicos.</t>
    </r>
  </si>
  <si>
    <r>
      <rPr>
        <b/>
        <sz val="11"/>
        <rFont val="Calibri"/>
        <family val="2"/>
        <scheme val="minor"/>
      </rPr>
      <t>Ejercicio Fiscal.-</t>
    </r>
    <r>
      <rPr>
        <sz val="11"/>
        <rFont val="Calibri"/>
        <family val="2"/>
        <scheme val="minor"/>
      </rPr>
      <t xml:space="preserve"> 1ro. de Enero al 31 de Diciembre 2022.</t>
    </r>
  </si>
  <si>
    <r>
      <rPr>
        <b/>
        <sz val="11"/>
        <rFont val="Calibri"/>
        <family val="2"/>
        <scheme val="minor"/>
      </rPr>
      <t>Régimen Jurídico</t>
    </r>
    <r>
      <rPr>
        <sz val="11"/>
        <rFont val="Calibri"/>
        <family val="2"/>
        <scheme val="minor"/>
      </rPr>
      <t>.- Lo Constituye la Ley Orgánica Municipal del Estado de Tabasco, Ley de hacienda Municipal, Ley General de Contabilidad Gubernamental, Ley de Disciplina Financiera, Ley de Coordinación Fiscal, Ley de Ingresos, Presupuesto de Egresos, Reglamento de la Administración Pública del Municipio del Centro, Tabasco, Manual de Normas Presupuestaria para el Municipio de Centro Tabasco.</t>
    </r>
  </si>
  <si>
    <r>
      <rPr>
        <b/>
        <sz val="11"/>
        <rFont val="Calibri"/>
        <family val="2"/>
        <scheme val="minor"/>
      </rPr>
      <t>Obligaciones Fiscales.-</t>
    </r>
    <r>
      <rPr>
        <sz val="11"/>
        <rFont val="Calibri"/>
        <family val="2"/>
        <scheme val="minor"/>
      </rPr>
      <t>De conformidad al Art. 79 de la Ley de Impuesto sobre la Renta, El H. Ayuntamiento del Centro está dado de alta ante la Secretaría de Hacienda y Crédito Público en el régimen de las personas morales con fines no lucrativos, teniendo como obligaciones fiscales las: Retención de I.S.R. por Salarios, Retención de IVA,  I.S.R. por Servicios Profesionales/Régimen Simplificado de confianza e I.S.R. por Arrendamiento de Bienes Inmuebles.</t>
    </r>
  </si>
  <si>
    <r>
      <t xml:space="preserve">Estructura Organizacional Básica.- </t>
    </r>
    <r>
      <rPr>
        <sz val="11"/>
        <rFont val="Calibri"/>
        <family val="2"/>
        <scheme val="minor"/>
      </rPr>
      <t>El Honorable Cabildo del Municipio del Centro, Tabasco, como Órgano Máximo de gobierno de la Administración Municipal, siendo sus disposiciones aplicables, en lo conducente a los Consejos municipales, seguido de la Presidenta Municipal,  posteriormente dependen de la Administración Pública desconcentrada y dependencias.</t>
    </r>
  </si>
  <si>
    <r>
      <rPr>
        <b/>
        <sz val="11"/>
        <rFont val="Calibri"/>
        <family val="2"/>
        <scheme val="minor"/>
      </rPr>
      <t xml:space="preserve">Fideicomisos, Mandatos y Análogos de los cuales es fideicomitente o fideicomisario.- </t>
    </r>
    <r>
      <rPr>
        <sz val="11"/>
        <rFont val="Calibri"/>
        <family val="2"/>
        <scheme val="minor"/>
      </rPr>
      <t xml:space="preserve">Representa los recursos asignados por tipo y monto de los fideicomisos "por garantía de las deudas" de este ejercicio por la cantidad de </t>
    </r>
    <r>
      <rPr>
        <b/>
        <sz val="11"/>
        <rFont val="Calibri"/>
        <family val="2"/>
        <scheme val="minor"/>
      </rPr>
      <t>$8,381,408.67 (Ocho Millones Trescientos Ochenta y Un Mil Cuatrocientos Ocho Pesos 67/100 M.N.),</t>
    </r>
    <r>
      <rPr>
        <sz val="11"/>
        <rFont val="Calibri"/>
        <family val="2"/>
        <scheme val="minor"/>
      </rPr>
      <t xml:space="preserve"> y el fideicomiso "Creando empresarios" por la cantidad de  </t>
    </r>
    <r>
      <rPr>
        <b/>
        <sz val="11"/>
        <rFont val="Calibri"/>
        <family val="2"/>
        <scheme val="minor"/>
      </rPr>
      <t>$660,907.97 (Seiscientos Sesenta Mil Novecientos Siete Pesos 97/100 M.N.)</t>
    </r>
    <r>
      <rPr>
        <sz val="11"/>
        <rFont val="Calibri"/>
        <family val="2"/>
        <scheme val="minor"/>
      </rPr>
      <t xml:space="preserve">, sumando un total de </t>
    </r>
    <r>
      <rPr>
        <b/>
        <sz val="11"/>
        <rFont val="Calibri"/>
        <family val="2"/>
        <scheme val="minor"/>
      </rPr>
      <t>$9,042,316.64 (Nueve Millones Cuarenta y Dos Mil Trescientos Dieciseis Pesos 64/100 M.N.).</t>
    </r>
  </si>
  <si>
    <r>
      <t xml:space="preserve">El H. Ayuntamiento del Centro </t>
    </r>
    <r>
      <rPr>
        <b/>
        <sz val="11"/>
        <rFont val="Calibri"/>
        <family val="2"/>
        <scheme val="minor"/>
      </rPr>
      <t>No realiza operaciones</t>
    </r>
    <r>
      <rPr>
        <sz val="11"/>
        <rFont val="Calibri"/>
        <family val="2"/>
        <scheme val="minor"/>
      </rPr>
      <t xml:space="preserve"> en moneda extranjeras.</t>
    </r>
  </si>
  <si>
    <r>
      <t xml:space="preserve">En el mes de mayo el H. Ayuntamiento del Centro </t>
    </r>
    <r>
      <rPr>
        <b/>
        <sz val="11"/>
        <rFont val="Calibri"/>
        <family val="2"/>
        <scheme val="minor"/>
      </rPr>
      <t>No reportó circunstancias de carácter significativo</t>
    </r>
    <r>
      <rPr>
        <sz val="11"/>
        <rFont val="Calibri"/>
        <family val="2"/>
        <scheme val="minor"/>
      </rPr>
      <t xml:space="preserve"> que afecten el Activo.</t>
    </r>
  </si>
  <si>
    <r>
      <rPr>
        <b/>
        <sz val="11"/>
        <rFont val="Calibri"/>
        <family val="2"/>
        <scheme val="minor"/>
      </rPr>
      <t xml:space="preserve">Fideicomisos, Mandatos y Análogos de los cuales es fideicomitente o fideicomisario.- </t>
    </r>
    <r>
      <rPr>
        <sz val="11"/>
        <rFont val="Calibri"/>
        <family val="2"/>
        <scheme val="minor"/>
      </rPr>
      <t>El H. Ayuntamiento del Centro forma parte del Fideicomiso CREANDO EMPRESARIOS como fideicomitente.</t>
    </r>
  </si>
  <si>
    <r>
      <rPr>
        <b/>
        <sz val="11"/>
        <rFont val="Calibri"/>
        <family val="2"/>
        <scheme val="minor"/>
      </rPr>
      <t xml:space="preserve">Deudas a largo plazo: </t>
    </r>
    <r>
      <rPr>
        <sz val="11"/>
        <rFont val="Calibri"/>
        <family val="2"/>
        <scheme val="minor"/>
      </rPr>
      <t>Se liquidó a BBVA BANCOMER los créditos núm. 9897628765 por un importe de</t>
    </r>
    <r>
      <rPr>
        <b/>
        <sz val="11"/>
        <rFont val="Calibri"/>
        <family val="2"/>
        <scheme val="minor"/>
      </rPr>
      <t xml:space="preserve"> $394,177,230.00 (Trescientos Noventa y Cuatro Millones Ciento Setenta y Siete Mil Doscientos Treinta Pesos 00/100 M.N.) </t>
    </r>
    <r>
      <rPr>
        <sz val="11"/>
        <rFont val="Calibri"/>
        <family val="2"/>
        <scheme val="minor"/>
      </rPr>
      <t xml:space="preserve">y el crédito núm. 98665099660 por un importe de </t>
    </r>
    <r>
      <rPr>
        <b/>
        <sz val="11"/>
        <rFont val="Calibri"/>
        <family val="2"/>
        <scheme val="minor"/>
      </rPr>
      <t>$140,000,000.00 (Ciento Cuarenta Millones de Pesos 00/100 M.N.).</t>
    </r>
    <r>
      <rPr>
        <sz val="11"/>
        <rFont val="Calibri"/>
        <family val="2"/>
        <scheme val="minor"/>
      </rPr>
      <t xml:space="preserve"> el 12 de Abril del 2022. Por otro lado el Municipio del Centro contrató con BBVA México, S.A. un refinanciamiento el cual fue otorgado hasta por un monto de </t>
    </r>
    <r>
      <rPr>
        <b/>
        <sz val="11"/>
        <rFont val="Calibri"/>
        <family val="2"/>
        <scheme val="minor"/>
      </rPr>
      <t xml:space="preserve">$245,547,122.01 (Doscientos Cuarenta y Cinco Millones Quinientos Cuarenta y Siete Mil Ciento Veintidos Pesos 01/100 M.N.) </t>
    </r>
    <r>
      <rPr>
        <sz val="11"/>
        <rFont val="Calibri"/>
        <family val="2"/>
        <scheme val="minor"/>
      </rPr>
      <t xml:space="preserve">disponiendo la cantidad de </t>
    </r>
    <r>
      <rPr>
        <b/>
        <sz val="11"/>
        <rFont val="Calibri"/>
        <family val="2"/>
        <scheme val="minor"/>
      </rPr>
      <t xml:space="preserve">$232,025,321.45 (Doscientos Treinta y Dos Millones Veinticinco Mil Trescientos Veintiún Pesos 45/100 M.N.) </t>
    </r>
    <r>
      <rPr>
        <sz val="11"/>
        <rFont val="Calibri"/>
        <family val="2"/>
        <scheme val="minor"/>
      </rPr>
      <t>para la amortización anticipada de los créditos antes mencionados; con lo anterior se mejoran las condiciones para la Hacienda Pública Municipal, dicha deuda está garantizada con el 17.0% de las Participaciones, con los siguientes beneficios:</t>
    </r>
  </si>
  <si>
    <r>
      <rPr>
        <b/>
        <sz val="11"/>
        <rFont val="Calibri"/>
        <family val="2"/>
        <scheme val="minor"/>
      </rPr>
      <t xml:space="preserve">Deuda a corto plazo: </t>
    </r>
    <r>
      <rPr>
        <sz val="11"/>
        <rFont val="Calibri"/>
        <family val="2"/>
        <scheme val="minor"/>
      </rPr>
      <t xml:space="preserve">El Municipio del Centro contrató el 16 de diciembre de 2021 con BBVA México, Sociedad Anónima un crédito simple, como obligación de corto plazo quirografaria, por un monto de </t>
    </r>
    <r>
      <rPr>
        <b/>
        <sz val="11"/>
        <rFont val="Calibri"/>
        <family val="2"/>
        <scheme val="minor"/>
      </rPr>
      <t>$180,000,000.00 (Ciento Ochenta Millones de Pesos 00/100 M.N.)</t>
    </r>
    <r>
      <rPr>
        <sz val="11"/>
        <rFont val="Calibri"/>
        <family val="2"/>
        <scheme val="minor"/>
      </rPr>
      <t xml:space="preserve"> la cual se utilizó para cubrir necesidades a corto plazo, como insuficiencias de liquidez de carácter temporal, con fecha de vencimiento el 16 de diciembre de 2022, con los siguientes beneficios:</t>
    </r>
  </si>
  <si>
    <r>
      <t xml:space="preserve">Calificación </t>
    </r>
    <r>
      <rPr>
        <b/>
        <sz val="11"/>
        <rFont val="Calibri"/>
        <family val="2"/>
        <scheme val="minor"/>
      </rPr>
      <t>'AA (mex)vra'</t>
    </r>
    <r>
      <rPr>
        <sz val="11"/>
        <rFont val="Calibri"/>
        <family val="2"/>
        <scheme val="minor"/>
      </rPr>
      <t xml:space="preserve"> al crédito contratado por el Municipio del Centro, Tabasco, con BBVA México, S.A., Institución de Banca Múltiple, Grupo Financiero BBVA México.</t>
    </r>
  </si>
  <si>
    <r>
      <t>Calificación</t>
    </r>
    <r>
      <rPr>
        <b/>
        <sz val="11"/>
        <rFont val="Calibri"/>
        <family val="2"/>
        <scheme val="minor"/>
      </rPr>
      <t xml:space="preserve"> 'A- (mex)'</t>
    </r>
    <r>
      <rPr>
        <sz val="11"/>
        <rFont val="Calibri"/>
        <family val="2"/>
        <scheme val="minor"/>
      </rPr>
      <t xml:space="preserve"> a la perspectiva de largo plazo en escala nacional del Municipio del Centro, Tabasco, pasando de estable a negativa.</t>
    </r>
  </si>
  <si>
    <r>
      <t xml:space="preserve">En el caso del crédito contratado, la calificación </t>
    </r>
    <r>
      <rPr>
        <b/>
        <sz val="11"/>
        <rFont val="Calibri"/>
        <family val="2"/>
        <scheme val="minor"/>
      </rPr>
      <t>"AA"</t>
    </r>
    <r>
      <rPr>
        <sz val="11"/>
        <rFont val="Calibri"/>
        <family val="2"/>
        <scheme val="minor"/>
      </rPr>
      <t xml:space="preserve"> significa que el crédito se ubica favorablemente dentro del Grado de Inversión con una "</t>
    </r>
    <r>
      <rPr>
        <b/>
        <sz val="11"/>
        <rFont val="Calibri"/>
        <family val="2"/>
        <scheme val="minor"/>
      </rPr>
      <t>Muy Fuerte</t>
    </r>
    <r>
      <rPr>
        <sz val="11"/>
        <rFont val="Calibri"/>
        <family val="2"/>
        <scheme val="minor"/>
      </rPr>
      <t>" capacidad para enfrentar este tipo de obligaciones financieras.</t>
    </r>
  </si>
  <si>
    <r>
      <t xml:space="preserve">Por su parte, en el caso del Municipio, la calificación </t>
    </r>
    <r>
      <rPr>
        <b/>
        <sz val="11"/>
        <rFont val="Calibri"/>
        <family val="2"/>
        <scheme val="minor"/>
      </rPr>
      <t>"A-"</t>
    </r>
    <r>
      <rPr>
        <sz val="11"/>
        <rFont val="Calibri"/>
        <family val="2"/>
        <scheme val="minor"/>
      </rPr>
      <t xml:space="preserve"> con perspectiva negativa lo ubica también dentro del Grado de Inversión y con una</t>
    </r>
    <r>
      <rPr>
        <b/>
        <sz val="11"/>
        <rFont val="Calibri"/>
        <family val="2"/>
        <scheme val="minor"/>
      </rPr>
      <t xml:space="preserve"> "Gran capacidad"</t>
    </r>
    <r>
      <rPr>
        <sz val="11"/>
        <rFont val="Calibri"/>
        <family val="2"/>
        <scheme val="minor"/>
      </rPr>
      <t xml:space="preserve"> para cumplir con sus obligaciones financieras, aunque eventualmente sujeta a cambios en las condiciones económicas que enfrenta.</t>
    </r>
  </si>
  <si>
    <r>
      <t xml:space="preserve">Al 30 de junio de 2022,  el H. Ayuntamiento del Centro tiene Cuentas por Pagar a Largo Plazo que se conforman por proveedores y contratistas por obras públicas pendientes de pago por bienes y servicios de los ejercicios 2006 y 2009 por un importe de </t>
    </r>
    <r>
      <rPr>
        <b/>
        <sz val="11"/>
        <rFont val="Calibri"/>
        <family val="2"/>
        <scheme val="minor"/>
      </rPr>
      <t>$77,928,862.91 (Setenta y Siete Millones Novecientos Veintiocho Mil Ochocientos Sesenta y Dos Pesos 91/100 M.N.)</t>
    </r>
    <r>
      <rPr>
        <sz val="11"/>
        <rFont val="Calibri"/>
        <family val="2"/>
        <scheme val="minor"/>
      </rPr>
      <t>, los cuales se encuentran en proceso de valoración en la Dirección de Asuntos Jurídicos. Cabe señalar que estos pasivos se dieron a conocer a la Unidad de Investigación y Responsabilidades Administrativas de esta Contraloría, debido a que se encontraron en esta Subdirección como archivos excedentes las facturas originales correspondientes a esos pasivos.</t>
    </r>
    <r>
      <rPr>
        <b/>
        <sz val="11"/>
        <color theme="1"/>
        <rFont val="Calibri"/>
        <family val="2"/>
        <scheme val="minor"/>
      </rPr>
      <t/>
    </r>
  </si>
  <si>
    <t>Subtotal de ingresos de la Gestión</t>
  </si>
  <si>
    <t>Subtotal de ingresos  por Participaciones, Aportaciones, Convenios derivados de la colaboracio fiscal fondos distintos a Aportaciones</t>
  </si>
  <si>
    <t>Los ingresos recaudados en el primer semestre del 2022, comparados con los ingresos  de los mismos periodos de los últimos cinco años, históricamente han sido los mayores, estos resultados se lograron gracias a la gestión responsable y equilibrada de las finanzas públicas, generando condiciones favorables para el crecimiento económico y la estabilidad del Municipio del Centro.</t>
  </si>
  <si>
    <r>
      <t>Al 30 de junio de 2022, el H. Ayuntamiento del Centro recaudó Ingresos por la cantidad de</t>
    </r>
    <r>
      <rPr>
        <b/>
        <sz val="11"/>
        <rFont val="Calibri"/>
        <family val="2"/>
        <scheme val="minor"/>
      </rPr>
      <t xml:space="preserve"> $1,981,351,845.43 (Mil Novecientos Ochenta y un Millones Trescientos Cincuenta y un Mil Ochocientos Cuarenta y Cinco Pesos 43/100 M.N.)</t>
    </r>
    <r>
      <rPr>
        <sz val="11"/>
        <rFont val="Calibri"/>
        <family val="2"/>
        <scheme val="minor"/>
      </rPr>
      <t xml:space="preserve">, mismos que se integran de la siguiente manera, </t>
    </r>
    <r>
      <rPr>
        <b/>
        <sz val="11"/>
        <rFont val="Calibri"/>
        <family val="2"/>
        <scheme val="minor"/>
      </rPr>
      <t>$364,914,444.28(Trescientos Sesenta y Cuatro Millones Novecientos Catorce Mil Cuatrocientos Cuarenta y Cuatro Pesos 28/100 M.N.)</t>
    </r>
    <r>
      <rPr>
        <sz val="11"/>
        <rFont val="Calibri"/>
        <family val="2"/>
        <scheme val="minor"/>
      </rPr>
      <t xml:space="preserve">, corresponden a Ingresos de la Gestión (impuestos, derechos, productos y aprovechamientos); </t>
    </r>
    <r>
      <rPr>
        <b/>
        <sz val="11"/>
        <rFont val="Calibri"/>
        <family val="2"/>
        <scheme val="minor"/>
      </rPr>
      <t>$968,560,572.83 (Novecientos Sesenta y Ocho Millones Quinientos Sesenta Mil Quinientos Setenta y Dos Pesos 83/100 M.N.)</t>
    </r>
    <r>
      <rPr>
        <sz val="11"/>
        <rFont val="Calibri"/>
        <family val="2"/>
        <scheme val="minor"/>
      </rPr>
      <t xml:space="preserve">, de Participaciones Federales; </t>
    </r>
    <r>
      <rPr>
        <b/>
        <sz val="11"/>
        <rFont val="Calibri"/>
        <family val="2"/>
        <scheme val="minor"/>
      </rPr>
      <t>$350,319,892.00 (Trescientos Cincuenta Millones Trescientos Diecinueve Mil Ochocientos Noventa y Dos Pesos 00/100 M.N.)</t>
    </r>
    <r>
      <rPr>
        <sz val="11"/>
        <rFont val="Calibri"/>
        <family val="2"/>
        <scheme val="minor"/>
      </rPr>
      <t xml:space="preserve">, de Aportaciones Federales; </t>
    </r>
    <r>
      <rPr>
        <b/>
        <sz val="11"/>
        <rFont val="Calibri"/>
        <family val="2"/>
        <scheme val="minor"/>
      </rPr>
      <t>$29,941,650.17 (Veintinueve Millones Novecientos Cuarenta y Un Mil Seiscientos Cincuenta Pesos 17/100 M.N.)</t>
    </r>
    <r>
      <rPr>
        <sz val="11"/>
        <rFont val="Calibri"/>
        <family val="2"/>
        <scheme val="minor"/>
      </rPr>
      <t>, de Convenios federales;</t>
    </r>
    <r>
      <rPr>
        <b/>
        <sz val="11"/>
        <rFont val="Calibri"/>
        <family val="2"/>
        <scheme val="minor"/>
      </rPr>
      <t xml:space="preserve"> $ 1,828,749.21 (Un Millón Ochocientos Veintiocho Mil Setecientos Cuarenta y Nueve Pesos 21/100 M.N.)</t>
    </r>
    <r>
      <rPr>
        <sz val="11"/>
        <rFont val="Calibri"/>
        <family val="2"/>
        <scheme val="minor"/>
      </rPr>
      <t xml:space="preserve">, de Incentivos Derivados de la Colaboración Fiscal; </t>
    </r>
    <r>
      <rPr>
        <b/>
        <sz val="11"/>
        <rFont val="Calibri"/>
        <family val="2"/>
        <scheme val="minor"/>
      </rPr>
      <t>$66,310,556.90 (Sesenta y Seis Millones Trescientos Diez Mil Quinientos Cincuenta y Seis Pesos 90/100 M.N.)</t>
    </r>
    <r>
      <rPr>
        <sz val="11"/>
        <rFont val="Calibri"/>
        <family val="2"/>
        <scheme val="minor"/>
      </rPr>
      <t xml:space="preserve">, de Fondos Distintos de Aportaciones y </t>
    </r>
    <r>
      <rPr>
        <b/>
        <sz val="11"/>
        <rFont val="Calibri"/>
        <family val="2"/>
        <scheme val="minor"/>
      </rPr>
      <t>$199,475,980.04 (Ciento Noventa y Nueve Millones Cuatrocientos Setenta y Cinco Mil Novecientos Ochenta Pesos 04/100 M.N.)</t>
    </r>
    <r>
      <rPr>
        <sz val="11"/>
        <rFont val="Calibri"/>
        <family val="2"/>
        <scheme val="minor"/>
      </rPr>
      <t>, de convenios estatales.</t>
    </r>
  </si>
  <si>
    <t>La Corporación Financiera Fitch Ratings evaluó la calidad del crédito contratado y del Municipio de la siguiente manera:</t>
  </si>
  <si>
    <t>Productos financieros 70% Fondo de Compensación y Combustible Municipal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</si>
</sst>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quot;$&quot;* #,##0.00_-;_-&quot;$&quot;* &quot;-&quot;??_-;_-@_-"/>
    <numFmt numFmtId="165" formatCode="_-* #,##0.00_-;\-* #,##0.00_-;_-*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1"/>
      <name val="Calibri"/>
      <family val="2"/>
      <scheme val="minor"/>
    </font>
    <font>
      <sz val="8"/>
      <color theme="1"/>
      <name val="Calibri"/>
      <family val="2"/>
      <scheme val="minor"/>
    </font>
    <font>
      <b/>
      <sz val="16"/>
      <color theme="1"/>
      <name val="Calibri"/>
      <family val="2"/>
      <scheme val="minor"/>
    </font>
    <font>
      <sz val="11"/>
      <name val="Calibri"/>
      <family val="2"/>
      <scheme val="minor"/>
    </font>
    <font>
      <sz val="11"/>
      <color rgb="FFFF0000"/>
      <name val="Calibri"/>
      <family val="2"/>
      <scheme val="minor"/>
    </font>
    <font>
      <b/>
      <sz val="10"/>
      <name val="Calibri"/>
      <family val="2"/>
      <scheme val="minor"/>
    </font>
    <font>
      <b/>
      <sz val="14"/>
      <name val="Calibri"/>
      <family val="2"/>
      <scheme val="minor"/>
    </font>
    <font>
      <b/>
      <sz val="12"/>
      <name val="Calibri"/>
      <family val="2"/>
      <scheme val="minor"/>
    </font>
    <font>
      <sz val="14"/>
      <name val="Calibri"/>
      <family val="2"/>
      <scheme val="minor"/>
    </font>
    <font>
      <b/>
      <sz val="11"/>
      <color rgb="FFFF0000"/>
      <name val="Calibri"/>
      <family val="2"/>
      <scheme val="minor"/>
    </font>
    <font>
      <sz val="10.5"/>
      <name val="Calibri"/>
      <family val="2"/>
      <scheme val="minor"/>
    </font>
    <font>
      <sz val="12"/>
      <name val="Calibri"/>
      <family val="2"/>
      <scheme val="minor"/>
    </font>
    <font>
      <b/>
      <sz val="9"/>
      <name val="Calibri"/>
      <family val="2"/>
      <scheme val="minor"/>
    </font>
    <font>
      <sz val="9"/>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165" fontId="1" fillId="0" borderId="0" applyFont="0" applyFill="0" applyBorder="0" applyAlignment="0" applyProtection="0"/>
  </cellStyleXfs>
  <cellXfs count="389">
    <xf numFmtId="0" fontId="0" fillId="0" borderId="0" xfId="0"/>
    <xf numFmtId="0" fontId="0" fillId="0" borderId="0" xfId="0" applyFont="1" applyFill="1"/>
    <xf numFmtId="164" fontId="0" fillId="0" borderId="0" xfId="1" applyFont="1" applyFill="1"/>
    <xf numFmtId="0" fontId="8" fillId="0" borderId="0" xfId="0" applyFont="1" applyFill="1"/>
    <xf numFmtId="164" fontId="0" fillId="0" borderId="0" xfId="1" applyFont="1" applyFill="1" applyBorder="1"/>
    <xf numFmtId="0" fontId="8" fillId="0" borderId="11" xfId="0" applyFont="1" applyFill="1" applyBorder="1" applyAlignment="1">
      <alignment horizontal="left" wrapText="1"/>
    </xf>
    <xf numFmtId="0" fontId="8" fillId="0" borderId="0" xfId="0" applyFont="1" applyFill="1" applyBorder="1"/>
    <xf numFmtId="164" fontId="8" fillId="0" borderId="0" xfId="1" applyFont="1" applyFill="1" applyBorder="1" applyAlignment="1"/>
    <xf numFmtId="0" fontId="0" fillId="0" borderId="0" xfId="0" applyFont="1" applyFill="1" applyBorder="1"/>
    <xf numFmtId="0" fontId="8" fillId="0" borderId="0" xfId="0" applyFont="1" applyFill="1" applyBorder="1" applyAlignment="1">
      <alignment horizontal="center"/>
    </xf>
    <xf numFmtId="0" fontId="8" fillId="0" borderId="11" xfId="0" applyFont="1" applyFill="1" applyBorder="1" applyAlignment="1">
      <alignment horizontal="center"/>
    </xf>
    <xf numFmtId="0" fontId="8" fillId="0" borderId="10" xfId="0" applyFont="1" applyFill="1" applyBorder="1" applyAlignment="1">
      <alignment horizontal="center"/>
    </xf>
    <xf numFmtId="0" fontId="8" fillId="0" borderId="10" xfId="0" applyFont="1" applyFill="1" applyBorder="1" applyAlignment="1">
      <alignment horizontal="justify" vertical="top" wrapText="1"/>
    </xf>
    <xf numFmtId="0" fontId="8" fillId="0" borderId="0" xfId="0" applyFont="1" applyFill="1" applyBorder="1" applyAlignment="1">
      <alignment horizontal="justify" vertical="top" wrapText="1"/>
    </xf>
    <xf numFmtId="0" fontId="8" fillId="0" borderId="11" xfId="0" applyFont="1" applyFill="1" applyBorder="1" applyAlignment="1">
      <alignment horizontal="justify" vertical="top" wrapText="1"/>
    </xf>
    <xf numFmtId="0" fontId="8" fillId="0" borderId="10" xfId="0"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11" xfId="0" applyFont="1" applyFill="1" applyBorder="1" applyAlignment="1">
      <alignment horizontal="center" vertical="top" wrapText="1"/>
    </xf>
    <xf numFmtId="164" fontId="8" fillId="0" borderId="0" xfId="1" applyFont="1" applyFill="1" applyBorder="1" applyAlignment="1">
      <alignment horizontal="center"/>
    </xf>
    <xf numFmtId="1" fontId="8" fillId="0" borderId="12" xfId="1" applyNumberFormat="1" applyFont="1" applyFill="1" applyBorder="1" applyAlignment="1">
      <alignment horizontal="center" vertical="center"/>
    </xf>
    <xf numFmtId="0" fontId="8" fillId="0" borderId="10" xfId="0" applyFont="1" applyFill="1" applyBorder="1" applyAlignment="1">
      <alignment horizontal="left" vertical="justify" wrapText="1"/>
    </xf>
    <xf numFmtId="0" fontId="8" fillId="0" borderId="0" xfId="0" applyFont="1" applyFill="1" applyBorder="1" applyAlignment="1">
      <alignment horizontal="left" vertical="justify" wrapText="1"/>
    </xf>
    <xf numFmtId="0" fontId="8" fillId="0" borderId="11" xfId="0" applyFont="1" applyFill="1" applyBorder="1" applyAlignment="1">
      <alignment horizontal="left" vertical="justify" wrapText="1"/>
    </xf>
    <xf numFmtId="164" fontId="8" fillId="0" borderId="0" xfId="1" applyFont="1" applyFill="1" applyBorder="1" applyAlignment="1">
      <alignment horizontal="center"/>
    </xf>
    <xf numFmtId="0" fontId="8" fillId="0" borderId="0" xfId="0" applyFont="1" applyFill="1" applyBorder="1" applyAlignment="1">
      <alignment horizontal="justify" vertical="justify" wrapText="1"/>
    </xf>
    <xf numFmtId="0" fontId="12" fillId="2" borderId="12" xfId="0" applyFont="1" applyFill="1" applyBorder="1" applyAlignment="1">
      <alignment horizontal="center" vertical="center" readingOrder="1"/>
    </xf>
    <xf numFmtId="164" fontId="5" fillId="0" borderId="0" xfId="1" applyFont="1" applyFill="1" applyBorder="1" applyAlignment="1">
      <alignment horizontal="right" vertical="center"/>
    </xf>
    <xf numFmtId="0" fontId="5" fillId="0" borderId="0" xfId="0" applyFont="1" applyFill="1" applyBorder="1" applyAlignment="1">
      <alignment horizontal="center" vertical="center" wrapText="1"/>
    </xf>
    <xf numFmtId="164" fontId="17" fillId="0" borderId="12" xfId="1" applyNumberFormat="1" applyFont="1" applyFill="1" applyBorder="1" applyAlignment="1">
      <alignment vertical="center" wrapText="1"/>
    </xf>
    <xf numFmtId="164" fontId="17" fillId="0" borderId="12" xfId="1" applyNumberFormat="1" applyFont="1" applyFill="1" applyBorder="1" applyAlignment="1">
      <alignment vertical="center"/>
    </xf>
    <xf numFmtId="164" fontId="18" fillId="0" borderId="12" xfId="1" applyFont="1" applyFill="1" applyBorder="1" applyAlignment="1"/>
    <xf numFmtId="164" fontId="18" fillId="0" borderId="12" xfId="1"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wrapText="1"/>
    </xf>
    <xf numFmtId="0" fontId="8" fillId="0" borderId="0" xfId="0" applyFont="1" applyFill="1" applyBorder="1" applyAlignment="1">
      <alignment horizontal="center"/>
    </xf>
    <xf numFmtId="164" fontId="18" fillId="0" borderId="12" xfId="1" applyFont="1" applyFill="1" applyBorder="1" applyAlignment="1">
      <alignment horizontal="center"/>
    </xf>
    <xf numFmtId="164" fontId="18" fillId="0" borderId="12" xfId="1" applyFont="1" applyFill="1" applyBorder="1" applyAlignment="1">
      <alignment horizontal="center" vertical="center"/>
    </xf>
    <xf numFmtId="164" fontId="17" fillId="0" borderId="12" xfId="1" applyNumberFormat="1" applyFont="1" applyFill="1" applyBorder="1" applyAlignment="1">
      <alignment horizontal="center" vertical="center" wrapText="1"/>
    </xf>
    <xf numFmtId="164" fontId="10" fillId="0" borderId="12" xfId="1" applyNumberFormat="1" applyFont="1" applyFill="1" applyBorder="1" applyAlignment="1">
      <alignment horizontal="center" vertical="center" wrapText="1"/>
    </xf>
    <xf numFmtId="164" fontId="17" fillId="0" borderId="12" xfId="1" applyNumberFormat="1" applyFont="1" applyFill="1" applyBorder="1" applyAlignment="1">
      <alignment horizontal="center" vertical="center"/>
    </xf>
    <xf numFmtId="164" fontId="18" fillId="0" borderId="12" xfId="1" applyNumberFormat="1" applyFont="1" applyFill="1" applyBorder="1" applyAlignment="1">
      <alignment horizontal="center" vertical="center"/>
    </xf>
    <xf numFmtId="0" fontId="0" fillId="0" borderId="0" xfId="0" applyFont="1" applyFill="1" applyAlignment="1">
      <alignment horizontal="center"/>
    </xf>
    <xf numFmtId="0" fontId="12" fillId="2" borderId="7" xfId="0" applyFont="1" applyFill="1" applyBorder="1" applyAlignment="1">
      <alignment horizontal="center" vertical="center" readingOrder="1"/>
    </xf>
    <xf numFmtId="0" fontId="12" fillId="2" borderId="9" xfId="0" applyFont="1" applyFill="1" applyBorder="1" applyAlignment="1">
      <alignment horizontal="center" vertical="center" readingOrder="1"/>
    </xf>
    <xf numFmtId="0" fontId="5" fillId="2" borderId="7" xfId="0" applyFont="1" applyFill="1" applyBorder="1" applyAlignment="1">
      <alignment horizontal="center" vertical="center" readingOrder="1"/>
    </xf>
    <xf numFmtId="0" fontId="5" fillId="2" borderId="8" xfId="0" applyFont="1" applyFill="1" applyBorder="1" applyAlignment="1">
      <alignment horizontal="center" vertical="center" readingOrder="1"/>
    </xf>
    <xf numFmtId="0" fontId="5" fillId="2" borderId="9" xfId="0" applyFont="1" applyFill="1" applyBorder="1" applyAlignment="1">
      <alignment horizontal="center" vertical="center" readingOrder="1"/>
    </xf>
    <xf numFmtId="0" fontId="8" fillId="0" borderId="12" xfId="0" applyFont="1" applyFill="1" applyBorder="1" applyAlignment="1">
      <alignment horizontal="left" vertical="center" wrapText="1" readingOrder="1"/>
    </xf>
    <xf numFmtId="49" fontId="8" fillId="0" borderId="12" xfId="0" applyNumberFormat="1" applyFont="1" applyFill="1" applyBorder="1" applyAlignment="1">
      <alignment horizontal="left" vertical="center" wrapText="1" readingOrder="1"/>
    </xf>
    <xf numFmtId="0" fontId="5" fillId="0" borderId="12" xfId="0" applyFont="1" applyFill="1" applyBorder="1" applyAlignment="1">
      <alignment horizontal="left" vertical="justify" wrapText="1" readingOrder="1"/>
    </xf>
    <xf numFmtId="0" fontId="12" fillId="0" borderId="12" xfId="0" applyFont="1" applyFill="1" applyBorder="1" applyAlignment="1">
      <alignment horizontal="left" vertical="center" readingOrder="1"/>
    </xf>
    <xf numFmtId="0" fontId="12" fillId="0" borderId="12" xfId="0" applyFont="1" applyFill="1" applyBorder="1" applyAlignment="1">
      <alignment horizontal="left" vertical="center" wrapText="1"/>
    </xf>
    <xf numFmtId="164" fontId="18" fillId="0" borderId="12" xfId="1" applyNumberFormat="1" applyFont="1" applyFill="1" applyBorder="1" applyAlignment="1">
      <alignment horizontal="center" vertical="center" readingOrder="1"/>
    </xf>
    <xf numFmtId="0" fontId="12" fillId="2" borderId="7" xfId="0" applyFont="1" applyFill="1" applyBorder="1" applyAlignment="1">
      <alignment horizontal="center" vertical="center" wrapText="1" readingOrder="1"/>
    </xf>
    <xf numFmtId="0" fontId="12" fillId="2" borderId="8" xfId="0" applyFont="1" applyFill="1" applyBorder="1" applyAlignment="1">
      <alignment horizontal="center" vertical="center" wrapText="1" readingOrder="1"/>
    </xf>
    <xf numFmtId="0" fontId="12" fillId="2" borderId="9" xfId="0" applyFont="1" applyFill="1" applyBorder="1" applyAlignment="1">
      <alignment horizontal="center" vertical="center" wrapText="1" readingOrder="1"/>
    </xf>
    <xf numFmtId="0" fontId="5" fillId="0" borderId="12" xfId="0" applyFont="1" applyFill="1" applyBorder="1" applyAlignment="1">
      <alignment horizontal="left" vertical="center" wrapText="1" readingOrder="1"/>
    </xf>
    <xf numFmtId="0" fontId="5" fillId="2" borderId="7" xfId="0" applyFont="1" applyFill="1" applyBorder="1" applyAlignment="1">
      <alignment horizontal="left" vertical="center"/>
    </xf>
    <xf numFmtId="0" fontId="5" fillId="2" borderId="8" xfId="0" applyFont="1" applyFill="1" applyBorder="1" applyAlignment="1">
      <alignment horizontal="left" vertical="center"/>
    </xf>
    <xf numFmtId="0" fontId="5" fillId="2" borderId="9" xfId="0" applyFont="1" applyFill="1" applyBorder="1" applyAlignment="1">
      <alignment horizontal="left" vertical="center"/>
    </xf>
    <xf numFmtId="0" fontId="8" fillId="0" borderId="7" xfId="0" applyFont="1" applyFill="1" applyBorder="1" applyAlignment="1">
      <alignment horizontal="justify" vertical="center" wrapText="1"/>
    </xf>
    <xf numFmtId="0" fontId="8" fillId="0" borderId="8" xfId="0" applyFont="1" applyFill="1" applyBorder="1" applyAlignment="1">
      <alignment horizontal="justify" vertical="center"/>
    </xf>
    <xf numFmtId="0" fontId="8" fillId="0" borderId="9" xfId="0" applyFont="1" applyFill="1" applyBorder="1" applyAlignment="1">
      <alignment horizontal="justify" vertical="center" wrapText="1"/>
    </xf>
    <xf numFmtId="0" fontId="8" fillId="0" borderId="10" xfId="0" applyFont="1" applyFill="1" applyBorder="1" applyAlignment="1">
      <alignment horizontal="left" vertical="center"/>
    </xf>
    <xf numFmtId="0" fontId="8" fillId="0" borderId="0" xfId="0" applyFont="1" applyFill="1" applyBorder="1" applyAlignment="1">
      <alignment horizontal="left" vertical="center"/>
    </xf>
    <xf numFmtId="0" fontId="8" fillId="0" borderId="11" xfId="0" applyFont="1" applyFill="1" applyBorder="1" applyAlignment="1">
      <alignment horizontal="left" vertical="center"/>
    </xf>
    <xf numFmtId="0" fontId="8" fillId="0" borderId="7" xfId="0" applyFont="1" applyFill="1" applyBorder="1" applyAlignment="1">
      <alignment horizontal="center" vertical="top" wrapText="1"/>
    </xf>
    <xf numFmtId="0" fontId="8" fillId="0" borderId="8" xfId="0" applyFont="1" applyFill="1" applyBorder="1" applyAlignment="1">
      <alignment horizontal="center" vertical="top" wrapText="1"/>
    </xf>
    <xf numFmtId="0" fontId="8" fillId="0" borderId="9" xfId="0" applyFont="1" applyFill="1" applyBorder="1" applyAlignment="1">
      <alignment horizontal="center" vertical="top"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8" fillId="0" borderId="12" xfId="0" applyFont="1" applyFill="1" applyBorder="1" applyAlignment="1">
      <alignment horizontal="center"/>
    </xf>
    <xf numFmtId="0" fontId="5" fillId="0" borderId="12" xfId="0" applyFont="1" applyFill="1" applyBorder="1" applyAlignment="1">
      <alignment horizontal="center"/>
    </xf>
    <xf numFmtId="164" fontId="8" fillId="0" borderId="12" xfId="1" applyFont="1" applyFill="1" applyBorder="1" applyAlignment="1">
      <alignment horizontal="right" vertical="top" wrapText="1"/>
    </xf>
    <xf numFmtId="0" fontId="8" fillId="0" borderId="12" xfId="0" applyFont="1" applyFill="1" applyBorder="1" applyAlignment="1">
      <alignment horizontal="left"/>
    </xf>
    <xf numFmtId="164" fontId="8" fillId="0" borderId="12" xfId="1" applyFont="1" applyFill="1" applyBorder="1" applyAlignment="1">
      <alignment horizontal="right"/>
    </xf>
    <xf numFmtId="0" fontId="5" fillId="0" borderId="12" xfId="0" applyFont="1" applyFill="1" applyBorder="1" applyAlignment="1">
      <alignment horizontal="left" vertical="center"/>
    </xf>
    <xf numFmtId="164" fontId="5" fillId="0" borderId="12" xfId="1" applyFont="1" applyFill="1" applyBorder="1" applyAlignment="1">
      <alignment horizontal="right"/>
    </xf>
    <xf numFmtId="0" fontId="8" fillId="0" borderId="7" xfId="0" applyFont="1" applyFill="1" applyBorder="1" applyAlignment="1">
      <alignment horizontal="left"/>
    </xf>
    <xf numFmtId="0" fontId="8" fillId="0" borderId="8" xfId="0" applyFont="1" applyFill="1" applyBorder="1" applyAlignment="1">
      <alignment horizontal="left"/>
    </xf>
    <xf numFmtId="0" fontId="8" fillId="0" borderId="9" xfId="0" applyFont="1" applyFill="1" applyBorder="1" applyAlignment="1">
      <alignment horizontal="left"/>
    </xf>
    <xf numFmtId="164" fontId="8" fillId="0" borderId="7" xfId="1" applyFont="1" applyFill="1" applyBorder="1" applyAlignment="1">
      <alignment horizontal="right"/>
    </xf>
    <xf numFmtId="164" fontId="8" fillId="0" borderId="8" xfId="1" applyFont="1" applyFill="1" applyBorder="1" applyAlignment="1">
      <alignment horizontal="right"/>
    </xf>
    <xf numFmtId="164" fontId="8" fillId="0" borderId="9" xfId="1" applyFont="1" applyFill="1" applyBorder="1" applyAlignment="1">
      <alignment horizontal="right"/>
    </xf>
    <xf numFmtId="0" fontId="8" fillId="0" borderId="10" xfId="0" applyFont="1" applyFill="1" applyBorder="1" applyAlignment="1">
      <alignment horizontal="justify" vertical="top" wrapText="1"/>
    </xf>
    <xf numFmtId="0" fontId="8" fillId="0" borderId="0" xfId="0" applyFont="1" applyFill="1" applyBorder="1" applyAlignment="1">
      <alignment horizontal="justify" vertical="top" wrapText="1"/>
    </xf>
    <xf numFmtId="0" fontId="8" fillId="0" borderId="11" xfId="0" applyFont="1" applyFill="1" applyBorder="1" applyAlignment="1">
      <alignment horizontal="justify" vertical="top" wrapText="1"/>
    </xf>
    <xf numFmtId="0" fontId="8" fillId="0" borderId="10" xfId="0" applyFont="1" applyFill="1" applyBorder="1" applyAlignment="1">
      <alignment horizontal="left" vertical="justify" wrapText="1"/>
    </xf>
    <xf numFmtId="0" fontId="8" fillId="0" borderId="0" xfId="0" applyFont="1" applyFill="1" applyBorder="1" applyAlignment="1">
      <alignment horizontal="left" vertical="justify" wrapText="1"/>
    </xf>
    <xf numFmtId="0" fontId="8" fillId="0" borderId="11" xfId="0" applyFont="1" applyFill="1" applyBorder="1" applyAlignment="1">
      <alignment horizontal="left" vertical="justify" wrapText="1"/>
    </xf>
    <xf numFmtId="0" fontId="5" fillId="2" borderId="12" xfId="0" applyFont="1" applyFill="1" applyBorder="1" applyAlignment="1">
      <alignment horizontal="left" vertical="center"/>
    </xf>
    <xf numFmtId="0" fontId="5" fillId="0" borderId="10" xfId="0" applyFont="1" applyFill="1" applyBorder="1" applyAlignment="1">
      <alignment horizontal="center" wrapText="1"/>
    </xf>
    <xf numFmtId="0" fontId="5" fillId="0" borderId="0" xfId="0" applyFont="1" applyFill="1" applyBorder="1" applyAlignment="1">
      <alignment horizontal="center" wrapText="1"/>
    </xf>
    <xf numFmtId="0" fontId="5" fillId="0" borderId="11" xfId="0" applyFont="1" applyFill="1" applyBorder="1" applyAlignment="1">
      <alignment horizontal="center" wrapText="1"/>
    </xf>
    <xf numFmtId="0" fontId="0" fillId="0" borderId="1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11" xfId="0" applyFont="1" applyFill="1" applyBorder="1" applyAlignment="1">
      <alignment horizontal="justify" vertical="center" wrapText="1"/>
    </xf>
    <xf numFmtId="0" fontId="8" fillId="0" borderId="1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5" fillId="0" borderId="12" xfId="0" applyFont="1" applyFill="1" applyBorder="1" applyAlignment="1">
      <alignment horizontal="right" vertical="center" wrapText="1"/>
    </xf>
    <xf numFmtId="4" fontId="10"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readingOrder="1"/>
    </xf>
    <xf numFmtId="0" fontId="8" fillId="0" borderId="10" xfId="0" applyFont="1" applyFill="1" applyBorder="1" applyAlignment="1">
      <alignment horizontal="center" vertical="justify"/>
    </xf>
    <xf numFmtId="0" fontId="8" fillId="0" borderId="0" xfId="0" applyFont="1" applyFill="1" applyBorder="1" applyAlignment="1">
      <alignment horizontal="center" vertical="justify"/>
    </xf>
    <xf numFmtId="0" fontId="8" fillId="0" borderId="11" xfId="0" applyFont="1" applyFill="1" applyBorder="1" applyAlignment="1">
      <alignment horizontal="center" vertical="justify"/>
    </xf>
    <xf numFmtId="0" fontId="8" fillId="0" borderId="10"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8" fillId="0" borderId="11" xfId="0" applyFont="1" applyFill="1" applyBorder="1" applyAlignment="1">
      <alignment horizontal="justify" vertical="center" wrapText="1"/>
    </xf>
    <xf numFmtId="0" fontId="8" fillId="0" borderId="0" xfId="0" applyFont="1" applyFill="1" applyBorder="1" applyAlignment="1">
      <alignment horizontal="center" vertical="justify" wrapText="1"/>
    </xf>
    <xf numFmtId="0" fontId="8" fillId="0" borderId="4" xfId="0" applyFont="1" applyFill="1" applyBorder="1" applyAlignment="1">
      <alignment horizontal="justify" vertical="top" wrapText="1"/>
    </xf>
    <xf numFmtId="0" fontId="8" fillId="0" borderId="5" xfId="0" applyFont="1" applyFill="1" applyBorder="1" applyAlignment="1">
      <alignment horizontal="justify" vertical="top" wrapText="1"/>
    </xf>
    <xf numFmtId="0" fontId="8" fillId="0" borderId="6" xfId="0" applyFont="1" applyFill="1" applyBorder="1" applyAlignment="1">
      <alignment horizontal="justify" vertical="top" wrapText="1"/>
    </xf>
    <xf numFmtId="0" fontId="8" fillId="0" borderId="1" xfId="0" applyFont="1" applyFill="1" applyBorder="1" applyAlignment="1">
      <alignment horizontal="justify" vertical="top" wrapText="1"/>
    </xf>
    <xf numFmtId="0" fontId="8" fillId="0" borderId="2" xfId="0" applyFont="1" applyFill="1" applyBorder="1" applyAlignment="1">
      <alignment horizontal="justify" vertical="top" wrapText="1"/>
    </xf>
    <xf numFmtId="0" fontId="8" fillId="0" borderId="3" xfId="0" applyFont="1" applyFill="1" applyBorder="1" applyAlignment="1">
      <alignment horizontal="justify" vertical="top" wrapText="1"/>
    </xf>
    <xf numFmtId="0" fontId="6" fillId="0" borderId="0" xfId="0" applyFont="1" applyFill="1" applyBorder="1" applyAlignment="1">
      <alignment horizontal="center" vertical="center" wrapText="1"/>
    </xf>
    <xf numFmtId="0" fontId="5" fillId="2" borderId="7"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0" borderId="4" xfId="0" applyFont="1" applyFill="1" applyBorder="1" applyAlignment="1">
      <alignment horizontal="justify" vertical="justify" wrapText="1"/>
    </xf>
    <xf numFmtId="0" fontId="8" fillId="0" borderId="5" xfId="0" applyFont="1" applyFill="1" applyBorder="1" applyAlignment="1">
      <alignment horizontal="justify" vertical="justify" wrapText="1"/>
    </xf>
    <xf numFmtId="0" fontId="8" fillId="0" borderId="6" xfId="0" applyFont="1" applyFill="1" applyBorder="1" applyAlignment="1">
      <alignment horizontal="justify" vertical="justify" wrapText="1"/>
    </xf>
    <xf numFmtId="0" fontId="8" fillId="0" borderId="10" xfId="0" applyFont="1" applyFill="1" applyBorder="1" applyAlignment="1">
      <alignment horizontal="center"/>
    </xf>
    <xf numFmtId="0" fontId="8" fillId="0" borderId="11" xfId="0" applyFont="1" applyFill="1" applyBorder="1" applyAlignment="1">
      <alignment horizontal="center"/>
    </xf>
    <xf numFmtId="0" fontId="8" fillId="0" borderId="10" xfId="0" applyFont="1" applyFill="1" applyBorder="1" applyAlignment="1">
      <alignment horizontal="left" vertical="top"/>
    </xf>
    <xf numFmtId="0" fontId="8" fillId="0" borderId="0" xfId="0" applyFont="1" applyFill="1" applyBorder="1" applyAlignment="1">
      <alignment horizontal="left" vertical="top"/>
    </xf>
    <xf numFmtId="0" fontId="8" fillId="0" borderId="11" xfId="0" applyFont="1" applyFill="1" applyBorder="1" applyAlignment="1">
      <alignment horizontal="left" vertical="top"/>
    </xf>
    <xf numFmtId="0" fontId="8" fillId="0" borderId="10" xfId="0" applyFont="1" applyFill="1" applyBorder="1" applyAlignment="1">
      <alignment horizontal="center" vertical="top"/>
    </xf>
    <xf numFmtId="0" fontId="8" fillId="0" borderId="0" xfId="0" applyFont="1" applyFill="1" applyBorder="1" applyAlignment="1">
      <alignment horizontal="center" vertical="top"/>
    </xf>
    <xf numFmtId="0" fontId="8" fillId="0" borderId="11" xfId="0" applyFont="1" applyFill="1" applyBorder="1" applyAlignment="1">
      <alignment horizontal="center" vertical="top"/>
    </xf>
    <xf numFmtId="0" fontId="8" fillId="0" borderId="10" xfId="0" applyFont="1" applyFill="1" applyBorder="1" applyAlignment="1">
      <alignment horizontal="left" wrapText="1"/>
    </xf>
    <xf numFmtId="0" fontId="8" fillId="0" borderId="0" xfId="0" applyFont="1" applyFill="1" applyBorder="1" applyAlignment="1">
      <alignment horizontal="left" wrapText="1"/>
    </xf>
    <xf numFmtId="0" fontId="8" fillId="0" borderId="10" xfId="0" applyFont="1" applyFill="1" applyBorder="1" applyAlignment="1">
      <alignment horizontal="justify" vertical="justify"/>
    </xf>
    <xf numFmtId="0" fontId="8" fillId="0" borderId="0" xfId="0" applyFont="1" applyFill="1" applyBorder="1" applyAlignment="1">
      <alignment horizontal="justify" vertical="justify"/>
    </xf>
    <xf numFmtId="0" fontId="8" fillId="0" borderId="11" xfId="0" applyFont="1" applyFill="1" applyBorder="1" applyAlignment="1">
      <alignment horizontal="justify" vertical="justify"/>
    </xf>
    <xf numFmtId="0" fontId="8" fillId="0" borderId="1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5" fillId="2" borderId="7" xfId="0" applyFont="1" applyFill="1" applyBorder="1" applyAlignment="1">
      <alignment horizontal="left"/>
    </xf>
    <xf numFmtId="0" fontId="5" fillId="2" borderId="8" xfId="0" applyFont="1" applyFill="1" applyBorder="1" applyAlignment="1">
      <alignment horizontal="left"/>
    </xf>
    <xf numFmtId="0" fontId="5" fillId="2" borderId="9" xfId="0" applyFont="1" applyFill="1" applyBorder="1" applyAlignment="1">
      <alignment horizontal="left"/>
    </xf>
    <xf numFmtId="0" fontId="5" fillId="0" borderId="10" xfId="0" applyFont="1" applyFill="1" applyBorder="1" applyAlignment="1">
      <alignment horizontal="center"/>
    </xf>
    <xf numFmtId="0" fontId="5" fillId="0" borderId="0" xfId="0" applyFont="1" applyFill="1" applyBorder="1" applyAlignment="1">
      <alignment horizontal="center"/>
    </xf>
    <xf numFmtId="0" fontId="5" fillId="0" borderId="11" xfId="0" applyFont="1" applyFill="1" applyBorder="1" applyAlignment="1">
      <alignment horizontal="center"/>
    </xf>
    <xf numFmtId="164" fontId="5" fillId="3" borderId="12" xfId="1" applyFont="1" applyFill="1" applyBorder="1" applyAlignment="1">
      <alignment horizontal="center" vertical="center"/>
    </xf>
    <xf numFmtId="0" fontId="8" fillId="0" borderId="1" xfId="0" applyFont="1" applyFill="1" applyBorder="1" applyAlignment="1">
      <alignment horizontal="center" vertical="justify"/>
    </xf>
    <xf numFmtId="0" fontId="8" fillId="0" borderId="2" xfId="0" applyFont="1" applyFill="1" applyBorder="1" applyAlignment="1">
      <alignment horizontal="center" vertical="justify"/>
    </xf>
    <xf numFmtId="0" fontId="8" fillId="0" borderId="3" xfId="0" applyFont="1" applyFill="1" applyBorder="1" applyAlignment="1">
      <alignment horizontal="center" vertical="justify"/>
    </xf>
    <xf numFmtId="0" fontId="5" fillId="2" borderId="4" xfId="0" applyFont="1" applyFill="1" applyBorder="1" applyAlignment="1">
      <alignment horizontal="left" vertical="center"/>
    </xf>
    <xf numFmtId="0" fontId="5" fillId="2" borderId="5" xfId="0" applyFont="1" applyFill="1" applyBorder="1" applyAlignment="1">
      <alignment horizontal="left" vertical="center"/>
    </xf>
    <xf numFmtId="0" fontId="5" fillId="2" borderId="6" xfId="0" applyFont="1" applyFill="1" applyBorder="1" applyAlignment="1">
      <alignment horizontal="left" vertical="center"/>
    </xf>
    <xf numFmtId="0" fontId="8" fillId="0" borderId="0" xfId="0" applyFont="1" applyFill="1" applyBorder="1" applyAlignment="1">
      <alignment horizontal="justify" vertical="top"/>
    </xf>
    <xf numFmtId="0" fontId="8" fillId="0" borderId="10" xfId="0" applyFont="1" applyFill="1" applyBorder="1" applyAlignment="1">
      <alignment horizontal="left" vertical="top" wrapText="1"/>
    </xf>
    <xf numFmtId="0" fontId="8" fillId="0" borderId="0" xfId="0" applyFont="1" applyFill="1" applyBorder="1" applyAlignment="1">
      <alignment vertical="top"/>
    </xf>
    <xf numFmtId="0" fontId="8" fillId="0" borderId="11" xfId="0" applyFont="1" applyFill="1" applyBorder="1" applyAlignment="1">
      <alignment horizontal="left" vertical="top" wrapText="1"/>
    </xf>
    <xf numFmtId="0" fontId="8" fillId="0" borderId="12" xfId="0" applyFont="1" applyFill="1" applyBorder="1" applyAlignment="1">
      <alignment horizontal="left" vertical="center" wrapText="1"/>
    </xf>
    <xf numFmtId="164" fontId="8" fillId="3" borderId="12" xfId="1" applyFont="1" applyFill="1" applyBorder="1" applyAlignment="1">
      <alignment horizontal="center" vertical="center"/>
    </xf>
    <xf numFmtId="49" fontId="8" fillId="0" borderId="12" xfId="0" applyNumberFormat="1" applyFont="1" applyFill="1" applyBorder="1" applyAlignment="1">
      <alignment horizontal="left"/>
    </xf>
    <xf numFmtId="0" fontId="8" fillId="0" borderId="12" xfId="0" applyFont="1" applyFill="1" applyBorder="1" applyAlignment="1">
      <alignment horizontal="left" wrapText="1"/>
    </xf>
    <xf numFmtId="0" fontId="8" fillId="0" borderId="12" xfId="0" applyFont="1" applyFill="1" applyBorder="1" applyAlignment="1">
      <alignment horizontal="center" vertical="center"/>
    </xf>
    <xf numFmtId="0" fontId="5" fillId="0" borderId="4" xfId="0" applyFont="1" applyFill="1" applyBorder="1" applyAlignment="1">
      <alignment horizontal="justify" vertical="center"/>
    </xf>
    <xf numFmtId="0" fontId="8" fillId="0" borderId="5" xfId="0" applyFont="1" applyFill="1" applyBorder="1" applyAlignment="1">
      <alignment horizontal="justify" vertical="center"/>
    </xf>
    <xf numFmtId="0" fontId="8" fillId="0" borderId="6" xfId="0" applyFont="1" applyFill="1" applyBorder="1" applyAlignment="1">
      <alignment horizontal="justify" vertical="center"/>
    </xf>
    <xf numFmtId="0" fontId="8" fillId="0" borderId="1" xfId="0" applyFont="1" applyFill="1" applyBorder="1" applyAlignment="1">
      <alignment horizontal="justify" vertical="center"/>
    </xf>
    <xf numFmtId="0" fontId="8" fillId="0" borderId="2" xfId="0" applyFont="1" applyFill="1" applyBorder="1" applyAlignment="1">
      <alignment horizontal="justify" vertical="center"/>
    </xf>
    <xf numFmtId="0" fontId="8" fillId="0" borderId="3" xfId="0" applyFont="1" applyFill="1" applyBorder="1" applyAlignment="1">
      <alignment horizontal="justify" vertical="center"/>
    </xf>
    <xf numFmtId="0" fontId="5" fillId="2" borderId="12" xfId="0" applyFont="1" applyFill="1" applyBorder="1" applyAlignment="1">
      <alignment horizontal="center" vertical="center" wrapText="1"/>
    </xf>
    <xf numFmtId="0" fontId="8" fillId="0" borderId="0" xfId="0" applyFont="1" applyFill="1" applyBorder="1" applyAlignment="1">
      <alignment horizontal="justify" vertical="center"/>
    </xf>
    <xf numFmtId="0" fontId="8" fillId="0" borderId="10" xfId="0" applyFont="1" applyFill="1" applyBorder="1" applyAlignment="1">
      <alignment horizontal="justify" vertical="center"/>
    </xf>
    <xf numFmtId="0" fontId="8" fillId="0" borderId="11" xfId="0" applyFont="1" applyFill="1" applyBorder="1" applyAlignment="1">
      <alignment horizontal="justify" vertical="center"/>
    </xf>
    <xf numFmtId="0" fontId="8" fillId="0" borderId="10"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11" xfId="0" applyFont="1" applyBorder="1" applyAlignment="1">
      <alignment horizontal="justify" vertical="center" wrapText="1"/>
    </xf>
    <xf numFmtId="0" fontId="8" fillId="0" borderId="10" xfId="0" applyFont="1" applyBorder="1" applyAlignment="1">
      <alignment horizontal="justify" vertical="justify" wrapText="1"/>
    </xf>
    <xf numFmtId="0" fontId="8" fillId="0" borderId="0" xfId="0" applyFont="1" applyBorder="1" applyAlignment="1">
      <alignment horizontal="justify" vertical="justify" wrapText="1"/>
    </xf>
    <xf numFmtId="0" fontId="8" fillId="0" borderId="11" xfId="0" applyFont="1" applyBorder="1" applyAlignment="1">
      <alignment horizontal="justify" vertical="justify" wrapText="1"/>
    </xf>
    <xf numFmtId="0" fontId="8" fillId="0" borderId="4" xfId="0" applyFont="1" applyBorder="1" applyAlignment="1">
      <alignment horizontal="justify" vertical="justify" wrapText="1"/>
    </xf>
    <xf numFmtId="0" fontId="8" fillId="0" borderId="5" xfId="0" applyFont="1" applyBorder="1" applyAlignment="1">
      <alignment horizontal="justify" vertical="justify" wrapText="1"/>
    </xf>
    <xf numFmtId="0" fontId="8" fillId="0" borderId="6" xfId="0" applyFont="1" applyBorder="1" applyAlignment="1">
      <alignment horizontal="justify" vertical="justify" wrapText="1"/>
    </xf>
    <xf numFmtId="0" fontId="8" fillId="0" borderId="10" xfId="0" applyFont="1" applyBorder="1" applyAlignment="1">
      <alignment horizontal="center" vertical="justify" wrapText="1"/>
    </xf>
    <xf numFmtId="0" fontId="8" fillId="0" borderId="0" xfId="0" applyFont="1" applyBorder="1" applyAlignment="1">
      <alignment horizontal="center" vertical="justify" wrapText="1"/>
    </xf>
    <xf numFmtId="0" fontId="8" fillId="0" borderId="11" xfId="0" applyFont="1" applyBorder="1" applyAlignment="1">
      <alignment horizontal="center" vertical="justify" wrapText="1"/>
    </xf>
    <xf numFmtId="0" fontId="5" fillId="2" borderId="7" xfId="0" applyFont="1" applyFill="1" applyBorder="1" applyAlignment="1">
      <alignment horizontal="left" vertical="center" wrapText="1"/>
    </xf>
    <xf numFmtId="0" fontId="5" fillId="2" borderId="8" xfId="0" applyFont="1" applyFill="1" applyBorder="1" applyAlignment="1">
      <alignment vertical="center"/>
    </xf>
    <xf numFmtId="0" fontId="5" fillId="2" borderId="9" xfId="0" applyFont="1" applyFill="1" applyBorder="1" applyAlignment="1">
      <alignment horizontal="left" vertical="center" wrapText="1"/>
    </xf>
    <xf numFmtId="0" fontId="8" fillId="0" borderId="10" xfId="0" applyFont="1" applyFill="1" applyBorder="1" applyAlignment="1">
      <alignment horizontal="left"/>
    </xf>
    <xf numFmtId="0" fontId="8" fillId="0" borderId="0" xfId="0" applyFont="1" applyFill="1" applyBorder="1" applyAlignment="1">
      <alignment horizontal="left"/>
    </xf>
    <xf numFmtId="0" fontId="8" fillId="0" borderId="11" xfId="0" applyFont="1" applyFill="1" applyBorder="1" applyAlignment="1">
      <alignment horizontal="left"/>
    </xf>
    <xf numFmtId="0" fontId="8" fillId="0" borderId="10" xfId="0" applyFont="1" applyFill="1" applyBorder="1" applyAlignment="1">
      <alignment horizontal="center" vertical="justify" wrapText="1"/>
    </xf>
    <xf numFmtId="0" fontId="8" fillId="0" borderId="11" xfId="0" applyFont="1" applyFill="1" applyBorder="1" applyAlignment="1">
      <alignment horizontal="center" vertical="justify" wrapText="1"/>
    </xf>
    <xf numFmtId="0" fontId="5" fillId="2" borderId="12" xfId="0" applyFont="1" applyFill="1" applyBorder="1" applyAlignment="1">
      <alignment horizontal="left" vertical="center" wrapText="1"/>
    </xf>
    <xf numFmtId="0" fontId="5" fillId="2" borderId="12" xfId="0" applyFont="1" applyFill="1" applyBorder="1" applyAlignment="1">
      <alignment vertical="center"/>
    </xf>
    <xf numFmtId="0" fontId="8" fillId="0" borderId="1" xfId="0" applyFont="1" applyFill="1" applyBorder="1" applyAlignment="1">
      <alignment horizontal="justify" vertical="center" wrapText="1"/>
    </xf>
    <xf numFmtId="0" fontId="8" fillId="0" borderId="10" xfId="0"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11" xfId="0" applyFont="1" applyFill="1" applyBorder="1" applyAlignment="1">
      <alignment horizontal="center" vertical="top" wrapText="1"/>
    </xf>
    <xf numFmtId="0" fontId="11" fillId="2" borderId="12" xfId="0" applyFont="1" applyFill="1" applyBorder="1" applyAlignment="1">
      <alignment horizontal="center" vertical="center" wrapText="1"/>
    </xf>
    <xf numFmtId="0" fontId="13" fillId="2" borderId="12" xfId="0" applyFont="1" applyFill="1" applyBorder="1"/>
    <xf numFmtId="0" fontId="12" fillId="2" borderId="12" xfId="0" applyFont="1" applyFill="1" applyBorder="1" applyAlignment="1">
      <alignment horizontal="left" vertical="center"/>
    </xf>
    <xf numFmtId="1" fontId="8" fillId="0" borderId="12" xfId="0" applyNumberFormat="1" applyFont="1" applyFill="1" applyBorder="1" applyAlignment="1">
      <alignment horizontal="center" vertical="center"/>
    </xf>
    <xf numFmtId="2" fontId="8" fillId="0" borderId="12" xfId="1" applyNumberFormat="1" applyFont="1" applyFill="1" applyBorder="1" applyAlignment="1">
      <alignment horizontal="left" vertical="center"/>
    </xf>
    <xf numFmtId="164" fontId="8" fillId="0" borderId="12" xfId="1" applyFont="1" applyFill="1" applyBorder="1" applyAlignment="1">
      <alignment horizontal="right" vertical="center"/>
    </xf>
    <xf numFmtId="164" fontId="8" fillId="0" borderId="12" xfId="1" applyFont="1" applyFill="1" applyBorder="1" applyAlignment="1">
      <alignment horizontal="center" vertical="center"/>
    </xf>
    <xf numFmtId="0" fontId="5" fillId="2" borderId="12" xfId="0" applyFont="1" applyFill="1" applyBorder="1" applyAlignment="1">
      <alignment horizontal="center" vertical="center"/>
    </xf>
    <xf numFmtId="0" fontId="8" fillId="0" borderId="7" xfId="0" applyFont="1" applyFill="1" applyBorder="1" applyAlignment="1">
      <alignment horizontal="justify" vertical="top" wrapText="1"/>
    </xf>
    <xf numFmtId="0" fontId="8" fillId="0" borderId="8" xfId="0" applyFont="1" applyFill="1" applyBorder="1" applyAlignment="1">
      <alignment horizontal="justify" vertical="top" wrapText="1"/>
    </xf>
    <xf numFmtId="0" fontId="8" fillId="0" borderId="9" xfId="0" applyFont="1" applyFill="1" applyBorder="1" applyAlignment="1">
      <alignment horizontal="justify" vertical="top" wrapText="1"/>
    </xf>
    <xf numFmtId="0" fontId="8" fillId="0" borderId="4" xfId="0" applyFont="1" applyFill="1" applyBorder="1" applyAlignment="1">
      <alignment horizontal="center" vertical="justify" wrapText="1"/>
    </xf>
    <xf numFmtId="0" fontId="8" fillId="0" borderId="5" xfId="0" applyFont="1" applyFill="1" applyBorder="1" applyAlignment="1">
      <alignment horizontal="center" vertical="justify" wrapText="1"/>
    </xf>
    <xf numFmtId="0" fontId="8" fillId="0" borderId="6" xfId="0" applyFont="1" applyFill="1" applyBorder="1" applyAlignment="1">
      <alignment horizontal="center" vertical="justify" wrapText="1"/>
    </xf>
    <xf numFmtId="0" fontId="11" fillId="2" borderId="12" xfId="0" applyFont="1" applyFill="1" applyBorder="1" applyAlignment="1">
      <alignment horizontal="center" vertical="center"/>
    </xf>
    <xf numFmtId="0" fontId="5" fillId="0" borderId="12" xfId="0" applyFont="1" applyFill="1" applyBorder="1" applyAlignment="1">
      <alignment horizontal="left"/>
    </xf>
    <xf numFmtId="164" fontId="5" fillId="0" borderId="12" xfId="1" applyFont="1" applyFill="1" applyBorder="1" applyAlignment="1">
      <alignment horizontal="center"/>
    </xf>
    <xf numFmtId="0" fontId="11" fillId="2" borderId="1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0"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164" fontId="5" fillId="0" borderId="12" xfId="1" applyFont="1" applyFill="1" applyBorder="1" applyAlignment="1">
      <alignment horizontal="right" vertic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5" fillId="0" borderId="9" xfId="0" applyFont="1" applyFill="1" applyBorder="1" applyAlignment="1">
      <alignment horizontal="center"/>
    </xf>
    <xf numFmtId="0" fontId="8" fillId="0" borderId="12" xfId="0" applyFont="1" applyFill="1" applyBorder="1" applyAlignment="1">
      <alignment horizontal="justify" vertical="center" wrapText="1"/>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8" fillId="0" borderId="12" xfId="0" applyFont="1" applyFill="1" applyBorder="1" applyAlignment="1">
      <alignment horizontal="left" vertical="center"/>
    </xf>
    <xf numFmtId="164" fontId="8" fillId="0" borderId="12" xfId="1" applyFont="1" applyFill="1" applyBorder="1" applyAlignment="1">
      <alignment horizontal="right" vertical="center" wrapText="1"/>
    </xf>
    <xf numFmtId="0" fontId="5" fillId="0" borderId="12" xfId="0" applyFont="1" applyFill="1" applyBorder="1" applyAlignment="1">
      <alignment horizontal="left" vertical="center" wrapText="1"/>
    </xf>
    <xf numFmtId="164" fontId="5" fillId="0" borderId="12" xfId="1" applyFont="1" applyFill="1" applyBorder="1" applyAlignment="1">
      <alignment horizontal="right" vertical="center" wrapText="1"/>
    </xf>
    <xf numFmtId="0" fontId="11" fillId="0" borderId="1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1" xfId="0" applyFont="1" applyFill="1" applyBorder="1" applyAlignment="1">
      <alignment horizontal="center" vertical="center" wrapText="1"/>
    </xf>
    <xf numFmtId="164" fontId="5" fillId="0" borderId="12" xfId="1" applyFont="1" applyFill="1" applyBorder="1" applyAlignment="1">
      <alignment horizontal="center" vertical="center"/>
    </xf>
    <xf numFmtId="164" fontId="8" fillId="0" borderId="12" xfId="1" applyFont="1" applyFill="1" applyBorder="1" applyAlignment="1">
      <alignment horizontal="center"/>
    </xf>
    <xf numFmtId="0" fontId="15" fillId="0" borderId="12" xfId="0" applyFont="1" applyFill="1" applyBorder="1" applyAlignment="1">
      <alignment horizontal="left" vertical="center"/>
    </xf>
    <xf numFmtId="0" fontId="11" fillId="2" borderId="12" xfId="0" applyFont="1" applyFill="1" applyBorder="1" applyAlignment="1">
      <alignment horizontal="left" vertical="center"/>
    </xf>
    <xf numFmtId="0" fontId="5" fillId="0" borderId="12" xfId="0" applyNumberFormat="1" applyFont="1" applyFill="1" applyBorder="1" applyAlignment="1">
      <alignment horizontal="center"/>
    </xf>
    <xf numFmtId="0" fontId="15" fillId="0" borderId="10" xfId="0" applyFont="1" applyFill="1" applyBorder="1" applyAlignment="1">
      <alignment horizontal="center" vertical="top"/>
    </xf>
    <xf numFmtId="0" fontId="15" fillId="0" borderId="0" xfId="0" applyFont="1" applyFill="1" applyBorder="1" applyAlignment="1">
      <alignment horizontal="center" vertical="top"/>
    </xf>
    <xf numFmtId="0" fontId="15" fillId="0" borderId="11" xfId="0" applyFont="1" applyFill="1" applyBorder="1" applyAlignment="1">
      <alignment horizontal="center" vertical="top"/>
    </xf>
    <xf numFmtId="0" fontId="15" fillId="0" borderId="13" xfId="0" applyFont="1" applyFill="1" applyBorder="1" applyAlignment="1">
      <alignment horizontal="left" vertical="center"/>
    </xf>
    <xf numFmtId="164" fontId="5" fillId="0" borderId="13" xfId="1" applyFont="1" applyFill="1" applyBorder="1" applyAlignment="1">
      <alignment horizontal="center" vertical="center"/>
    </xf>
    <xf numFmtId="0" fontId="15" fillId="0" borderId="12" xfId="0" applyFont="1" applyFill="1" applyBorder="1" applyAlignment="1">
      <alignment horizontal="left" vertical="top"/>
    </xf>
    <xf numFmtId="165" fontId="5" fillId="0" borderId="12" xfId="2" applyFont="1" applyFill="1" applyBorder="1" applyAlignment="1">
      <alignment horizontal="center" vertical="center"/>
    </xf>
    <xf numFmtId="164" fontId="5" fillId="0" borderId="14" xfId="1" applyFont="1" applyFill="1" applyBorder="1" applyAlignment="1">
      <alignment horizontal="right" vertical="center"/>
    </xf>
    <xf numFmtId="0" fontId="11" fillId="2" borderId="7" xfId="0" applyFont="1" applyFill="1" applyBorder="1" applyAlignment="1">
      <alignment horizontal="left" vertical="center"/>
    </xf>
    <xf numFmtId="0" fontId="11" fillId="2" borderId="8" xfId="0" applyFont="1" applyFill="1" applyBorder="1" applyAlignment="1">
      <alignment horizontal="left" vertical="center"/>
    </xf>
    <xf numFmtId="0" fontId="11" fillId="2" borderId="9" xfId="0" applyFont="1" applyFill="1" applyBorder="1" applyAlignment="1">
      <alignment horizontal="left" vertical="center"/>
    </xf>
    <xf numFmtId="0" fontId="11" fillId="0" borderId="1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1" xfId="0" applyFont="1" applyFill="1" applyBorder="1" applyAlignment="1">
      <alignment horizontal="center" vertical="center"/>
    </xf>
    <xf numFmtId="0" fontId="8" fillId="0" borderId="8" xfId="0" applyFont="1" applyFill="1" applyBorder="1" applyAlignment="1">
      <alignment horizontal="justify" vertical="center" wrapText="1"/>
    </xf>
    <xf numFmtId="164" fontId="5" fillId="0" borderId="13" xfId="1" applyFont="1" applyFill="1" applyBorder="1" applyAlignment="1">
      <alignment horizontal="right" vertical="center"/>
    </xf>
    <xf numFmtId="164" fontId="5" fillId="0" borderId="7" xfId="1" applyFont="1" applyFill="1" applyBorder="1" applyAlignment="1">
      <alignment horizontal="center" vertical="center"/>
    </xf>
    <xf numFmtId="164" fontId="5" fillId="0" borderId="8" xfId="1" applyFont="1" applyFill="1" applyBorder="1" applyAlignment="1">
      <alignment horizontal="center" vertical="center"/>
    </xf>
    <xf numFmtId="164" fontId="5" fillId="0" borderId="9" xfId="1" applyFont="1" applyFill="1" applyBorder="1" applyAlignment="1">
      <alignment horizontal="center" vertical="center"/>
    </xf>
    <xf numFmtId="4" fontId="8" fillId="0" borderId="12" xfId="0" applyNumberFormat="1" applyFont="1" applyFill="1" applyBorder="1" applyAlignment="1">
      <alignment horizontal="center" vertical="center"/>
    </xf>
    <xf numFmtId="4" fontId="8" fillId="0" borderId="12" xfId="0" applyNumberFormat="1" applyFont="1" applyFill="1" applyBorder="1" applyAlignment="1">
      <alignment horizontal="righ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8" fillId="0" borderId="9" xfId="0" applyFont="1" applyFill="1" applyBorder="1" applyAlignment="1">
      <alignment horizontal="left" vertical="center"/>
    </xf>
    <xf numFmtId="164" fontId="8" fillId="0" borderId="7" xfId="1" applyFont="1" applyFill="1" applyBorder="1" applyAlignment="1">
      <alignment horizontal="right" vertical="center"/>
    </xf>
    <xf numFmtId="164" fontId="8" fillId="0" borderId="8" xfId="1" applyFont="1" applyFill="1" applyBorder="1" applyAlignment="1">
      <alignment horizontal="right" vertical="center"/>
    </xf>
    <xf numFmtId="164" fontId="8" fillId="0" borderId="9" xfId="1" applyFont="1" applyFill="1" applyBorder="1" applyAlignment="1">
      <alignment horizontal="right" vertical="center"/>
    </xf>
    <xf numFmtId="4" fontId="8" fillId="0" borderId="7" xfId="0" applyNumberFormat="1" applyFont="1" applyFill="1" applyBorder="1" applyAlignment="1">
      <alignment horizontal="center" vertical="center"/>
    </xf>
    <xf numFmtId="4" fontId="8" fillId="0" borderId="8" xfId="0" applyNumberFormat="1" applyFont="1" applyFill="1" applyBorder="1" applyAlignment="1">
      <alignment horizontal="center" vertical="center"/>
    </xf>
    <xf numFmtId="4" fontId="8" fillId="0" borderId="9" xfId="0" applyNumberFormat="1" applyFont="1" applyFill="1" applyBorder="1" applyAlignment="1">
      <alignment horizontal="center" vertical="center"/>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9" xfId="0" applyFont="1" applyFill="1" applyBorder="1" applyAlignment="1">
      <alignment horizontal="left" vertical="center" wrapText="1"/>
    </xf>
    <xf numFmtId="4" fontId="8" fillId="0" borderId="12" xfId="0" applyNumberFormat="1" applyFont="1" applyFill="1" applyBorder="1" applyAlignment="1">
      <alignment horizontal="center" vertical="center" wrapText="1"/>
    </xf>
    <xf numFmtId="165" fontId="8" fillId="0" borderId="12" xfId="2" applyFont="1" applyFill="1" applyBorder="1" applyAlignment="1">
      <alignment horizontal="right" vertical="center"/>
    </xf>
    <xf numFmtId="164" fontId="8" fillId="0" borderId="12" xfId="1" applyFont="1" applyFill="1" applyBorder="1" applyAlignment="1">
      <alignment vertical="center"/>
    </xf>
    <xf numFmtId="0" fontId="8" fillId="0" borderId="7" xfId="0" applyFont="1" applyFill="1" applyBorder="1" applyAlignment="1">
      <alignment horizontal="justify" vertical="center"/>
    </xf>
    <xf numFmtId="0" fontId="8" fillId="0" borderId="9" xfId="0" applyFont="1" applyFill="1" applyBorder="1" applyAlignment="1">
      <alignment horizontal="justify"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9" xfId="0" applyFont="1" applyFill="1" applyBorder="1" applyAlignment="1">
      <alignment horizontal="left" vertical="center"/>
    </xf>
    <xf numFmtId="164" fontId="5" fillId="0" borderId="7" xfId="1" applyFont="1" applyFill="1" applyBorder="1" applyAlignment="1">
      <alignment horizontal="right" vertical="center"/>
    </xf>
    <xf numFmtId="164" fontId="5" fillId="0" borderId="8" xfId="1" applyFont="1" applyFill="1" applyBorder="1" applyAlignment="1">
      <alignment horizontal="right" vertical="center"/>
    </xf>
    <xf numFmtId="164" fontId="5" fillId="0" borderId="9" xfId="1" applyFont="1" applyFill="1" applyBorder="1" applyAlignment="1">
      <alignment horizontal="right" vertical="center"/>
    </xf>
    <xf numFmtId="0" fontId="5" fillId="0" borderId="7" xfId="0" applyFont="1" applyFill="1" applyBorder="1" applyAlignment="1">
      <alignment horizontal="justify" vertical="center" wrapText="1"/>
    </xf>
    <xf numFmtId="0" fontId="5" fillId="0" borderId="8" xfId="0" applyFont="1" applyFill="1" applyBorder="1" applyAlignment="1">
      <alignment horizontal="justify" vertical="center" wrapText="1"/>
    </xf>
    <xf numFmtId="0" fontId="5" fillId="0" borderId="9" xfId="0" applyFont="1" applyFill="1" applyBorder="1" applyAlignment="1">
      <alignment horizontal="justify" vertical="center" wrapText="1"/>
    </xf>
    <xf numFmtId="4" fontId="8" fillId="0" borderId="12" xfId="1" applyNumberFormat="1" applyFont="1" applyFill="1" applyBorder="1" applyAlignment="1">
      <alignment horizontal="center" vertical="center" wrapText="1"/>
    </xf>
    <xf numFmtId="4" fontId="8" fillId="0" borderId="12" xfId="1" applyNumberFormat="1" applyFont="1" applyFill="1" applyBorder="1" applyAlignment="1">
      <alignment horizontal="center" vertical="center"/>
    </xf>
    <xf numFmtId="0" fontId="8" fillId="0" borderId="12" xfId="0" applyFont="1" applyFill="1" applyBorder="1" applyAlignment="1">
      <alignment horizontal="justify" vertical="justify" wrapText="1"/>
    </xf>
    <xf numFmtId="0" fontId="5" fillId="0" borderId="14" xfId="0" applyFont="1" applyFill="1" applyBorder="1" applyAlignment="1">
      <alignment horizontal="left" vertical="center"/>
    </xf>
    <xf numFmtId="164" fontId="5" fillId="0" borderId="14" xfId="1" applyFont="1" applyFill="1" applyBorder="1" applyAlignment="1">
      <alignment horizontal="center" vertical="center"/>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8" fillId="0" borderId="2" xfId="0" applyFont="1" applyFill="1" applyBorder="1" applyAlignment="1">
      <alignment horizontal="justify" vertical="center" wrapText="1"/>
    </xf>
    <xf numFmtId="0" fontId="8" fillId="0" borderId="3" xfId="0" applyFont="1" applyFill="1" applyBorder="1" applyAlignment="1">
      <alignment horizontal="justify"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5" xfId="0" applyFont="1" applyFill="1" applyBorder="1" applyAlignment="1">
      <alignment horizontal="left" vertical="center"/>
    </xf>
    <xf numFmtId="0" fontId="8" fillId="0" borderId="6" xfId="0" applyFont="1" applyFill="1" applyBorder="1" applyAlignment="1">
      <alignment horizontal="left" vertical="center"/>
    </xf>
    <xf numFmtId="164" fontId="5" fillId="0" borderId="12" xfId="1" applyFont="1" applyFill="1" applyBorder="1" applyAlignment="1">
      <alignment vertical="center"/>
    </xf>
    <xf numFmtId="164" fontId="5" fillId="0" borderId="12" xfId="1" applyFont="1" applyFill="1" applyBorder="1" applyAlignment="1">
      <alignmen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164" fontId="8" fillId="0" borderId="7" xfId="1" applyFont="1" applyFill="1" applyBorder="1" applyAlignment="1">
      <alignment horizontal="center" vertical="center" wrapText="1"/>
    </xf>
    <xf numFmtId="164" fontId="8" fillId="0" borderId="9" xfId="1" applyFont="1" applyFill="1" applyBorder="1" applyAlignment="1">
      <alignment horizontal="center" vertical="center" wrapText="1"/>
    </xf>
    <xf numFmtId="164" fontId="8" fillId="0" borderId="7" xfId="1" applyFont="1" applyFill="1" applyBorder="1" applyAlignment="1">
      <alignment horizontal="center" vertical="center"/>
    </xf>
    <xf numFmtId="164" fontId="8" fillId="0" borderId="9" xfId="1" applyFont="1" applyFill="1" applyBorder="1" applyAlignment="1">
      <alignment horizontal="center" vertical="center"/>
    </xf>
    <xf numFmtId="164" fontId="8" fillId="0" borderId="12" xfId="1" applyFont="1" applyFill="1" applyBorder="1" applyAlignment="1">
      <alignment vertical="center" wrapText="1"/>
    </xf>
    <xf numFmtId="0" fontId="8" fillId="0" borderId="12" xfId="0" applyFont="1" applyFill="1" applyBorder="1" applyAlignment="1">
      <alignment horizontal="justify" vertical="top"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7" xfId="0" applyFont="1" applyFill="1" applyBorder="1" applyAlignment="1">
      <alignment horizontal="center" vertical="center"/>
    </xf>
    <xf numFmtId="0" fontId="10" fillId="2" borderId="9" xfId="0" applyFont="1" applyFill="1" applyBorder="1" applyAlignment="1">
      <alignment horizontal="center" vertical="center"/>
    </xf>
    <xf numFmtId="0" fontId="16" fillId="2" borderId="12" xfId="0" applyFont="1" applyFill="1" applyBorder="1" applyAlignment="1">
      <alignment horizontal="left" vertical="center"/>
    </xf>
    <xf numFmtId="0" fontId="12" fillId="0" borderId="7" xfId="0" applyFont="1" applyFill="1" applyBorder="1" applyAlignment="1">
      <alignment horizontal="center"/>
    </xf>
    <xf numFmtId="0" fontId="12" fillId="0" borderId="8" xfId="0" applyFont="1" applyFill="1" applyBorder="1" applyAlignment="1">
      <alignment horizontal="center"/>
    </xf>
    <xf numFmtId="0" fontId="12" fillId="0" borderId="9" xfId="0" applyFont="1" applyFill="1" applyBorder="1" applyAlignment="1">
      <alignment horizontal="center"/>
    </xf>
    <xf numFmtId="164" fontId="5" fillId="0" borderId="12" xfId="0" applyNumberFormat="1" applyFont="1" applyFill="1" applyBorder="1" applyAlignment="1">
      <alignment horizontal="center" vertical="center"/>
    </xf>
    <xf numFmtId="0" fontId="5" fillId="0" borderId="12" xfId="0" applyFont="1" applyFill="1" applyBorder="1" applyAlignment="1">
      <alignment horizontal="center" vertical="center"/>
    </xf>
    <xf numFmtId="0" fontId="8" fillId="0" borderId="7" xfId="0" applyFont="1" applyFill="1" applyBorder="1" applyAlignment="1">
      <alignment horizontal="center"/>
    </xf>
    <xf numFmtId="0" fontId="8" fillId="0" borderId="8" xfId="0" applyFont="1" applyFill="1" applyBorder="1" applyAlignment="1">
      <alignment horizontal="center"/>
    </xf>
    <xf numFmtId="0" fontId="8" fillId="0" borderId="9" xfId="0" applyFont="1" applyFill="1" applyBorder="1" applyAlignment="1">
      <alignment horizontal="center"/>
    </xf>
    <xf numFmtId="164" fontId="5" fillId="3" borderId="7" xfId="1" applyFont="1" applyFill="1" applyBorder="1" applyAlignment="1">
      <alignment horizontal="center" vertical="center"/>
    </xf>
    <xf numFmtId="164" fontId="5" fillId="3" borderId="8" xfId="1" applyFont="1" applyFill="1" applyBorder="1" applyAlignment="1">
      <alignment horizontal="center" vertical="center"/>
    </xf>
    <xf numFmtId="164" fontId="5" fillId="3" borderId="9" xfId="1" applyFont="1" applyFill="1" applyBorder="1" applyAlignment="1">
      <alignment horizontal="center" vertical="center"/>
    </xf>
    <xf numFmtId="0" fontId="8" fillId="0" borderId="1" xfId="0" applyFont="1" applyFill="1" applyBorder="1" applyAlignment="1">
      <alignment horizontal="center"/>
    </xf>
    <xf numFmtId="0" fontId="8" fillId="0" borderId="2" xfId="0" applyFont="1" applyFill="1" applyBorder="1" applyAlignment="1">
      <alignment horizontal="center"/>
    </xf>
    <xf numFmtId="0" fontId="8" fillId="0" borderId="3" xfId="0" applyFont="1" applyFill="1" applyBorder="1" applyAlignment="1">
      <alignment horizont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164" fontId="8" fillId="3" borderId="7" xfId="1" applyFont="1" applyFill="1" applyBorder="1" applyAlignment="1">
      <alignment horizontal="center" vertical="center"/>
    </xf>
    <xf numFmtId="164" fontId="8" fillId="3" borderId="8" xfId="1" applyFont="1" applyFill="1" applyBorder="1" applyAlignment="1">
      <alignment horizontal="center" vertical="center"/>
    </xf>
    <xf numFmtId="164" fontId="8" fillId="3" borderId="9" xfId="1" applyFont="1" applyFill="1" applyBorder="1" applyAlignment="1">
      <alignment horizontal="center" vertical="center"/>
    </xf>
    <xf numFmtId="49" fontId="8" fillId="0" borderId="7" xfId="0" applyNumberFormat="1" applyFont="1" applyFill="1" applyBorder="1" applyAlignment="1">
      <alignment horizontal="left" vertical="center"/>
    </xf>
    <xf numFmtId="49" fontId="8" fillId="0" borderId="8" xfId="0" applyNumberFormat="1" applyFont="1" applyFill="1" applyBorder="1" applyAlignment="1">
      <alignment horizontal="left" vertical="center"/>
    </xf>
    <xf numFmtId="49" fontId="8" fillId="0" borderId="9" xfId="0" applyNumberFormat="1" applyFont="1" applyFill="1" applyBorder="1" applyAlignment="1">
      <alignment horizontal="left" vertical="center"/>
    </xf>
    <xf numFmtId="0" fontId="8" fillId="0" borderId="10" xfId="0" applyFont="1" applyFill="1" applyBorder="1" applyAlignment="1">
      <alignment horizontal="center" wrapText="1"/>
    </xf>
    <xf numFmtId="0" fontId="8" fillId="0" borderId="0" xfId="0" applyFont="1" applyFill="1" applyBorder="1" applyAlignment="1">
      <alignment horizontal="center" wrapText="1"/>
    </xf>
    <xf numFmtId="0" fontId="8" fillId="0" borderId="11" xfId="0" applyFont="1" applyFill="1" applyBorder="1" applyAlignment="1">
      <alignment horizontal="center" wrapText="1"/>
    </xf>
    <xf numFmtId="0" fontId="5" fillId="0" borderId="12"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2" xfId="0" applyFont="1" applyFill="1" applyBorder="1" applyAlignment="1">
      <alignment horizontal="center" vertical="center"/>
    </xf>
    <xf numFmtId="0" fontId="8" fillId="0" borderId="1" xfId="0" applyFont="1" applyFill="1" applyBorder="1" applyAlignment="1">
      <alignment horizontal="center" vertical="top" wrapText="1"/>
    </xf>
    <xf numFmtId="0" fontId="8" fillId="0" borderId="2"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12" xfId="0" applyFont="1" applyFill="1" applyBorder="1" applyAlignment="1">
      <alignment horizontal="left" vertical="top"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0" fillId="0" borderId="10" xfId="0" applyFont="1" applyFill="1" applyBorder="1" applyAlignment="1">
      <alignment horizontal="center"/>
    </xf>
    <xf numFmtId="0" fontId="0" fillId="0" borderId="0" xfId="0" applyFont="1" applyFill="1" applyBorder="1" applyAlignment="1">
      <alignment horizontal="center"/>
    </xf>
    <xf numFmtId="0" fontId="0" fillId="0" borderId="11" xfId="0" applyFont="1" applyFill="1" applyBorder="1" applyAlignment="1">
      <alignment horizont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9" fillId="0" borderId="0" xfId="0" applyFont="1" applyFill="1" applyBorder="1" applyAlignment="1">
      <alignment horizontal="left" vertical="center"/>
    </xf>
    <xf numFmtId="0" fontId="8" fillId="0" borderId="7" xfId="0" applyFont="1" applyFill="1" applyBorder="1" applyAlignment="1">
      <alignment horizontal="left" wrapText="1"/>
    </xf>
    <xf numFmtId="0" fontId="8" fillId="0" borderId="8" xfId="0" applyFont="1" applyFill="1" applyBorder="1" applyAlignment="1">
      <alignment horizontal="left" wrapText="1"/>
    </xf>
    <xf numFmtId="164" fontId="8" fillId="0" borderId="8" xfId="1" applyFont="1" applyFill="1" applyBorder="1" applyAlignment="1">
      <alignment horizontal="right" wrapText="1"/>
    </xf>
    <xf numFmtId="164" fontId="8" fillId="0" borderId="9" xfId="1" applyFont="1" applyFill="1" applyBorder="1" applyAlignment="1">
      <alignment horizontal="right" wrapText="1"/>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2" fillId="0" borderId="10" xfId="0" applyFont="1" applyFill="1" applyBorder="1" applyAlignment="1">
      <alignment horizontal="center"/>
    </xf>
    <xf numFmtId="0" fontId="2" fillId="0" borderId="0" xfId="0" applyFont="1" applyFill="1" applyBorder="1" applyAlignment="1">
      <alignment horizontal="center"/>
    </xf>
    <xf numFmtId="0" fontId="2" fillId="0" borderId="11" xfId="0" applyFont="1" applyFill="1" applyBorder="1" applyAlignment="1">
      <alignment horizontal="center"/>
    </xf>
    <xf numFmtId="0" fontId="4" fillId="2" borderId="7" xfId="0" applyFont="1" applyFill="1" applyBorder="1" applyAlignment="1">
      <alignment horizontal="left"/>
    </xf>
    <xf numFmtId="0" fontId="4" fillId="2" borderId="8" xfId="0" applyFont="1" applyFill="1" applyBorder="1" applyAlignment="1">
      <alignment horizontal="left"/>
    </xf>
    <xf numFmtId="0" fontId="4" fillId="2" borderId="9" xfId="0" applyFont="1" applyFill="1" applyBorder="1" applyAlignment="1">
      <alignment horizontal="left"/>
    </xf>
    <xf numFmtId="0" fontId="14" fillId="0" borderId="10" xfId="0" applyFont="1" applyFill="1" applyBorder="1" applyAlignment="1">
      <alignment horizontal="center"/>
    </xf>
    <xf numFmtId="0" fontId="14" fillId="0" borderId="0" xfId="0" applyFont="1" applyFill="1" applyBorder="1" applyAlignment="1">
      <alignment horizontal="center"/>
    </xf>
    <xf numFmtId="0" fontId="14" fillId="0" borderId="11" xfId="0" applyFont="1" applyFill="1" applyBorder="1" applyAlignment="1">
      <alignment horizontal="center"/>
    </xf>
  </cellXfs>
  <cellStyles count="3">
    <cellStyle name="Millares" xfId="2"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4</xdr:col>
      <xdr:colOff>28575</xdr:colOff>
      <xdr:row>2</xdr:row>
      <xdr:rowOff>0</xdr:rowOff>
    </xdr:to>
    <xdr:pic>
      <xdr:nvPicPr>
        <xdr:cNvPr id="2" name="Picture 1">
          <a:extLst>
            <a:ext uri="{FF2B5EF4-FFF2-40B4-BE49-F238E27FC236}">
              <a16:creationId xmlns="" xmlns:a16="http://schemas.microsoft.com/office/drawing/2014/main" id="{00000000-0008-0000-0000-000002000000}"/>
            </a:ext>
          </a:extLst>
        </xdr:cNvPr>
        <xdr:cNvPicPr/>
      </xdr:nvPicPr>
      <xdr:blipFill rotWithShape="1">
        <a:blip xmlns:r="http://schemas.openxmlformats.org/officeDocument/2006/relationships" r:embed="rId1"/>
        <a:stretch>
          <a:fillRect/>
        </a:stretch>
      </xdr:blipFill>
      <xdr:spPr>
        <a:xfrm>
          <a:off x="19050" y="19050"/>
          <a:ext cx="828675" cy="5619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45"/>
  <sheetViews>
    <sheetView tabSelected="1" topLeftCell="A428" zoomScaleNormal="100" zoomScaleSheetLayoutView="85" workbookViewId="0">
      <selection activeCell="R444" sqref="R444"/>
    </sheetView>
  </sheetViews>
  <sheetFormatPr baseColWidth="10" defaultColWidth="11.42578125" defaultRowHeight="15" x14ac:dyDescent="0.25"/>
  <cols>
    <col min="1" max="1" width="4.7109375" style="1" customWidth="1"/>
    <col min="2" max="2" width="2.7109375" style="1" customWidth="1"/>
    <col min="3" max="3" width="2.85546875" style="1" customWidth="1"/>
    <col min="4" max="4" width="2" style="1" customWidth="1"/>
    <col min="5" max="5" width="3.140625" style="1" customWidth="1"/>
    <col min="6" max="6" width="11.85546875" style="1" customWidth="1"/>
    <col min="7" max="7" width="6" style="1" customWidth="1"/>
    <col min="8" max="8" width="11.140625" style="1" customWidth="1"/>
    <col min="9" max="9" width="7.5703125" style="1" customWidth="1"/>
    <col min="10" max="10" width="8.28515625" style="1" customWidth="1"/>
    <col min="11" max="11" width="13.7109375" style="1" customWidth="1"/>
    <col min="12" max="12" width="14.5703125" style="1" customWidth="1"/>
    <col min="13" max="13" width="10.28515625" style="1" customWidth="1"/>
    <col min="14" max="14" width="6.42578125" style="1" customWidth="1"/>
    <col min="15" max="15" width="5" style="1" customWidth="1"/>
    <col min="16" max="16" width="6.7109375" style="1" customWidth="1"/>
    <col min="17" max="17" width="8.140625" style="1" customWidth="1"/>
    <col min="18" max="16384" width="11.42578125" style="1"/>
  </cols>
  <sheetData>
    <row r="1" spans="1:17" ht="23.25" customHeight="1" x14ac:dyDescent="0.25">
      <c r="A1" s="357" t="s">
        <v>257</v>
      </c>
      <c r="B1" s="358"/>
      <c r="C1" s="358"/>
      <c r="D1" s="358"/>
      <c r="E1" s="358"/>
      <c r="F1" s="358"/>
      <c r="G1" s="358"/>
      <c r="H1" s="358"/>
      <c r="I1" s="358"/>
      <c r="J1" s="358"/>
      <c r="K1" s="358"/>
      <c r="L1" s="358"/>
      <c r="M1" s="358"/>
      <c r="N1" s="358"/>
      <c r="O1" s="358"/>
      <c r="P1" s="358"/>
      <c r="Q1" s="359"/>
    </row>
    <row r="2" spans="1:17" ht="22.5" customHeight="1" x14ac:dyDescent="0.25">
      <c r="A2" s="360" t="s">
        <v>290</v>
      </c>
      <c r="B2" s="361"/>
      <c r="C2" s="361"/>
      <c r="D2" s="361"/>
      <c r="E2" s="361"/>
      <c r="F2" s="361"/>
      <c r="G2" s="361"/>
      <c r="H2" s="361"/>
      <c r="I2" s="361"/>
      <c r="J2" s="361"/>
      <c r="K2" s="361"/>
      <c r="L2" s="361"/>
      <c r="M2" s="361"/>
      <c r="N2" s="361"/>
      <c r="O2" s="361"/>
      <c r="P2" s="361"/>
      <c r="Q2" s="362"/>
    </row>
    <row r="3" spans="1:17" x14ac:dyDescent="0.25">
      <c r="A3" s="363"/>
      <c r="B3" s="364"/>
      <c r="C3" s="364"/>
      <c r="D3" s="364"/>
      <c r="E3" s="364"/>
      <c r="F3" s="364"/>
      <c r="G3" s="364"/>
      <c r="H3" s="364"/>
      <c r="I3" s="364"/>
      <c r="J3" s="364"/>
      <c r="K3" s="364"/>
      <c r="L3" s="364"/>
      <c r="M3" s="364"/>
      <c r="N3" s="364"/>
      <c r="O3" s="364"/>
      <c r="P3" s="364"/>
      <c r="Q3" s="365"/>
    </row>
    <row r="4" spans="1:17" ht="44.25" customHeight="1" x14ac:dyDescent="0.25">
      <c r="A4" s="205" t="s">
        <v>291</v>
      </c>
      <c r="B4" s="206"/>
      <c r="C4" s="206"/>
      <c r="D4" s="206"/>
      <c r="E4" s="206"/>
      <c r="F4" s="206"/>
      <c r="G4" s="206"/>
      <c r="H4" s="206"/>
      <c r="I4" s="206"/>
      <c r="J4" s="206"/>
      <c r="K4" s="206"/>
      <c r="L4" s="206"/>
      <c r="M4" s="206"/>
      <c r="N4" s="206"/>
      <c r="O4" s="206"/>
      <c r="P4" s="206"/>
      <c r="Q4" s="207"/>
    </row>
    <row r="5" spans="1:17" x14ac:dyDescent="0.25">
      <c r="A5" s="366"/>
      <c r="B5" s="367"/>
      <c r="C5" s="367"/>
      <c r="D5" s="367"/>
      <c r="E5" s="367"/>
      <c r="F5" s="367"/>
      <c r="G5" s="367"/>
      <c r="H5" s="367"/>
      <c r="I5" s="367"/>
      <c r="J5" s="367"/>
      <c r="K5" s="367"/>
      <c r="L5" s="367"/>
      <c r="M5" s="367"/>
      <c r="N5" s="367"/>
      <c r="O5" s="367"/>
      <c r="P5" s="367"/>
      <c r="Q5" s="368"/>
    </row>
    <row r="6" spans="1:17" ht="24.75" customHeight="1" x14ac:dyDescent="0.25">
      <c r="A6" s="369" t="s">
        <v>85</v>
      </c>
      <c r="B6" s="370"/>
      <c r="C6" s="370"/>
      <c r="D6" s="370"/>
      <c r="E6" s="370"/>
      <c r="F6" s="370"/>
      <c r="G6" s="370"/>
      <c r="H6" s="370"/>
      <c r="I6" s="370"/>
      <c r="J6" s="370"/>
      <c r="K6" s="370"/>
      <c r="L6" s="370"/>
      <c r="M6" s="370"/>
      <c r="N6" s="370"/>
      <c r="O6" s="370"/>
      <c r="P6" s="370"/>
      <c r="Q6" s="371"/>
    </row>
    <row r="7" spans="1:17" x14ac:dyDescent="0.25">
      <c r="A7" s="363"/>
      <c r="B7" s="364"/>
      <c r="C7" s="364"/>
      <c r="D7" s="364"/>
      <c r="E7" s="364"/>
      <c r="F7" s="364"/>
      <c r="G7" s="364"/>
      <c r="H7" s="364"/>
      <c r="I7" s="364"/>
      <c r="J7" s="364"/>
      <c r="K7" s="364"/>
      <c r="L7" s="364"/>
      <c r="M7" s="364"/>
      <c r="N7" s="364"/>
      <c r="O7" s="364"/>
      <c r="P7" s="364"/>
      <c r="Q7" s="365"/>
    </row>
    <row r="8" spans="1:17" ht="24" customHeight="1" x14ac:dyDescent="0.25">
      <c r="A8" s="377" t="s">
        <v>0</v>
      </c>
      <c r="B8" s="378"/>
      <c r="C8" s="378"/>
      <c r="D8" s="378"/>
      <c r="E8" s="378"/>
      <c r="F8" s="378"/>
      <c r="G8" s="378"/>
      <c r="H8" s="378"/>
      <c r="I8" s="378"/>
      <c r="J8" s="378"/>
      <c r="K8" s="378"/>
      <c r="L8" s="378"/>
      <c r="M8" s="378"/>
      <c r="N8" s="378"/>
      <c r="O8" s="378"/>
      <c r="P8" s="378"/>
      <c r="Q8" s="379"/>
    </row>
    <row r="9" spans="1:17" x14ac:dyDescent="0.25">
      <c r="A9" s="380"/>
      <c r="B9" s="381"/>
      <c r="C9" s="381"/>
      <c r="D9" s="381"/>
      <c r="E9" s="381"/>
      <c r="F9" s="381"/>
      <c r="G9" s="381"/>
      <c r="H9" s="381"/>
      <c r="I9" s="381"/>
      <c r="J9" s="381"/>
      <c r="K9" s="381"/>
      <c r="L9" s="381"/>
      <c r="M9" s="381"/>
      <c r="N9" s="381"/>
      <c r="O9" s="381"/>
      <c r="P9" s="381"/>
      <c r="Q9" s="382"/>
    </row>
    <row r="10" spans="1:17" ht="15.75" x14ac:dyDescent="0.25">
      <c r="A10" s="383" t="s">
        <v>94</v>
      </c>
      <c r="B10" s="384"/>
      <c r="C10" s="384"/>
      <c r="D10" s="384"/>
      <c r="E10" s="384"/>
      <c r="F10" s="384"/>
      <c r="G10" s="384"/>
      <c r="H10" s="384"/>
      <c r="I10" s="384"/>
      <c r="J10" s="384"/>
      <c r="K10" s="384"/>
      <c r="L10" s="384"/>
      <c r="M10" s="384"/>
      <c r="N10" s="384"/>
      <c r="O10" s="384"/>
      <c r="P10" s="384"/>
      <c r="Q10" s="385"/>
    </row>
    <row r="11" spans="1:17" ht="12" customHeight="1" x14ac:dyDescent="0.25">
      <c r="A11" s="386"/>
      <c r="B11" s="387"/>
      <c r="C11" s="387"/>
      <c r="D11" s="387"/>
      <c r="E11" s="387"/>
      <c r="F11" s="387"/>
      <c r="G11" s="387"/>
      <c r="H11" s="387"/>
      <c r="I11" s="387"/>
      <c r="J11" s="387"/>
      <c r="K11" s="387"/>
      <c r="L11" s="387"/>
      <c r="M11" s="387"/>
      <c r="N11" s="387"/>
      <c r="O11" s="387"/>
      <c r="P11" s="387"/>
      <c r="Q11" s="388"/>
    </row>
    <row r="12" spans="1:17" x14ac:dyDescent="0.25">
      <c r="A12" s="79" t="s">
        <v>1</v>
      </c>
      <c r="B12" s="80"/>
      <c r="C12" s="80"/>
      <c r="D12" s="80"/>
      <c r="E12" s="80"/>
      <c r="F12" s="80"/>
      <c r="G12" s="80"/>
      <c r="H12" s="80"/>
      <c r="I12" s="80"/>
      <c r="J12" s="80"/>
      <c r="K12" s="80"/>
      <c r="L12" s="83">
        <f>+L14+L16</f>
        <v>725400062.83999991</v>
      </c>
      <c r="M12" s="83"/>
      <c r="N12" s="83"/>
      <c r="O12" s="83"/>
      <c r="P12" s="83"/>
      <c r="Q12" s="84"/>
    </row>
    <row r="13" spans="1:17" ht="12" customHeight="1" x14ac:dyDescent="0.25">
      <c r="A13" s="123"/>
      <c r="B13" s="34"/>
      <c r="C13" s="34"/>
      <c r="D13" s="34"/>
      <c r="E13" s="34"/>
      <c r="F13" s="34"/>
      <c r="G13" s="34"/>
      <c r="H13" s="34"/>
      <c r="I13" s="34"/>
      <c r="J13" s="34"/>
      <c r="K13" s="34"/>
      <c r="L13" s="34"/>
      <c r="M13" s="34"/>
      <c r="N13" s="34"/>
      <c r="O13" s="34"/>
      <c r="P13" s="34"/>
      <c r="Q13" s="124"/>
    </row>
    <row r="14" spans="1:17" x14ac:dyDescent="0.25">
      <c r="A14" s="79" t="s">
        <v>95</v>
      </c>
      <c r="B14" s="80"/>
      <c r="C14" s="80"/>
      <c r="D14" s="80"/>
      <c r="E14" s="80"/>
      <c r="F14" s="80"/>
      <c r="G14" s="80"/>
      <c r="H14" s="80"/>
      <c r="I14" s="80"/>
      <c r="J14" s="80"/>
      <c r="K14" s="80"/>
      <c r="L14" s="83">
        <v>2221133.4</v>
      </c>
      <c r="M14" s="83"/>
      <c r="N14" s="83"/>
      <c r="O14" s="83"/>
      <c r="P14" s="83"/>
      <c r="Q14" s="84"/>
    </row>
    <row r="15" spans="1:17" x14ac:dyDescent="0.25">
      <c r="A15" s="123"/>
      <c r="B15" s="34"/>
      <c r="C15" s="34"/>
      <c r="D15" s="34"/>
      <c r="E15" s="34"/>
      <c r="F15" s="34"/>
      <c r="G15" s="34"/>
      <c r="H15" s="34"/>
      <c r="I15" s="34"/>
      <c r="J15" s="34"/>
      <c r="K15" s="34"/>
      <c r="L15" s="34"/>
      <c r="M15" s="34"/>
      <c r="N15" s="34"/>
      <c r="O15" s="34"/>
      <c r="P15" s="34"/>
      <c r="Q15" s="124"/>
    </row>
    <row r="16" spans="1:17" s="2" customFormat="1" x14ac:dyDescent="0.25">
      <c r="A16" s="373" t="s">
        <v>2</v>
      </c>
      <c r="B16" s="374"/>
      <c r="C16" s="374"/>
      <c r="D16" s="374"/>
      <c r="E16" s="374"/>
      <c r="F16" s="374"/>
      <c r="G16" s="374"/>
      <c r="H16" s="374"/>
      <c r="I16" s="374"/>
      <c r="J16" s="374"/>
      <c r="K16" s="374"/>
      <c r="L16" s="375">
        <f>SUM(N20:Q36)</f>
        <v>723178929.43999994</v>
      </c>
      <c r="M16" s="375"/>
      <c r="N16" s="375"/>
      <c r="O16" s="375"/>
      <c r="P16" s="375"/>
      <c r="Q16" s="376"/>
    </row>
    <row r="17" spans="1:17" s="2" customFormat="1" x14ac:dyDescent="0.25">
      <c r="A17" s="92"/>
      <c r="B17" s="93"/>
      <c r="C17" s="93"/>
      <c r="D17" s="93"/>
      <c r="E17" s="93"/>
      <c r="F17" s="93"/>
      <c r="G17" s="93"/>
      <c r="H17" s="93"/>
      <c r="I17" s="93"/>
      <c r="J17" s="93"/>
      <c r="K17" s="93"/>
      <c r="L17" s="93"/>
      <c r="M17" s="93"/>
      <c r="N17" s="93"/>
      <c r="O17" s="93"/>
      <c r="P17" s="93"/>
      <c r="Q17" s="94"/>
    </row>
    <row r="18" spans="1:17" s="2" customFormat="1" ht="75.75" customHeight="1" x14ac:dyDescent="0.25">
      <c r="A18" s="205" t="s">
        <v>318</v>
      </c>
      <c r="B18" s="206"/>
      <c r="C18" s="206"/>
      <c r="D18" s="206"/>
      <c r="E18" s="206"/>
      <c r="F18" s="206"/>
      <c r="G18" s="206"/>
      <c r="H18" s="206"/>
      <c r="I18" s="206"/>
      <c r="J18" s="206"/>
      <c r="K18" s="206"/>
      <c r="L18" s="206"/>
      <c r="M18" s="206"/>
      <c r="N18" s="206"/>
      <c r="O18" s="206"/>
      <c r="P18" s="206"/>
      <c r="Q18" s="207"/>
    </row>
    <row r="19" spans="1:17" s="2" customFormat="1" x14ac:dyDescent="0.25">
      <c r="A19" s="353"/>
      <c r="B19" s="354"/>
      <c r="C19" s="354"/>
      <c r="D19" s="354"/>
      <c r="E19" s="354"/>
      <c r="F19" s="354"/>
      <c r="G19" s="354"/>
      <c r="H19" s="354"/>
      <c r="I19" s="354"/>
      <c r="J19" s="354"/>
      <c r="K19" s="354"/>
      <c r="L19" s="354"/>
      <c r="M19" s="354"/>
      <c r="N19" s="354"/>
      <c r="O19" s="354"/>
      <c r="P19" s="354"/>
      <c r="Q19" s="355"/>
    </row>
    <row r="20" spans="1:17" s="2" customFormat="1" ht="15" customHeight="1" x14ac:dyDescent="0.25">
      <c r="A20" s="356" t="s">
        <v>307</v>
      </c>
      <c r="B20" s="356"/>
      <c r="C20" s="356"/>
      <c r="D20" s="356"/>
      <c r="E20" s="356"/>
      <c r="F20" s="356"/>
      <c r="G20" s="356"/>
      <c r="H20" s="356"/>
      <c r="I20" s="356"/>
      <c r="J20" s="356"/>
      <c r="K20" s="356"/>
      <c r="L20" s="356"/>
      <c r="M20" s="356"/>
      <c r="N20" s="74">
        <v>352005628.11000001</v>
      </c>
      <c r="O20" s="74"/>
      <c r="P20" s="74"/>
      <c r="Q20" s="74"/>
    </row>
    <row r="21" spans="1:17" s="2" customFormat="1" ht="15" customHeight="1" x14ac:dyDescent="0.25">
      <c r="A21" s="356" t="s">
        <v>308</v>
      </c>
      <c r="B21" s="356"/>
      <c r="C21" s="356"/>
      <c r="D21" s="356"/>
      <c r="E21" s="356"/>
      <c r="F21" s="356"/>
      <c r="G21" s="356"/>
      <c r="H21" s="356"/>
      <c r="I21" s="356"/>
      <c r="J21" s="356"/>
      <c r="K21" s="356"/>
      <c r="L21" s="356"/>
      <c r="M21" s="356"/>
      <c r="N21" s="74">
        <v>67454.25</v>
      </c>
      <c r="O21" s="74"/>
      <c r="P21" s="74"/>
      <c r="Q21" s="74"/>
    </row>
    <row r="22" spans="1:17" s="2" customFormat="1" ht="15" customHeight="1" x14ac:dyDescent="0.25">
      <c r="A22" s="356" t="s">
        <v>309</v>
      </c>
      <c r="B22" s="356"/>
      <c r="C22" s="356"/>
      <c r="D22" s="356"/>
      <c r="E22" s="356"/>
      <c r="F22" s="356"/>
      <c r="G22" s="356"/>
      <c r="H22" s="356"/>
      <c r="I22" s="356"/>
      <c r="J22" s="356"/>
      <c r="K22" s="356"/>
      <c r="L22" s="356"/>
      <c r="M22" s="356"/>
      <c r="N22" s="74">
        <v>1851578.18</v>
      </c>
      <c r="O22" s="74"/>
      <c r="P22" s="74"/>
      <c r="Q22" s="74"/>
    </row>
    <row r="23" spans="1:17" s="2" customFormat="1" ht="15" customHeight="1" x14ac:dyDescent="0.25">
      <c r="A23" s="356" t="s">
        <v>3</v>
      </c>
      <c r="B23" s="356"/>
      <c r="C23" s="356"/>
      <c r="D23" s="356"/>
      <c r="E23" s="356"/>
      <c r="F23" s="356"/>
      <c r="G23" s="356"/>
      <c r="H23" s="356"/>
      <c r="I23" s="356"/>
      <c r="J23" s="356"/>
      <c r="K23" s="356"/>
      <c r="L23" s="356"/>
      <c r="M23" s="356"/>
      <c r="N23" s="74">
        <v>102191796.56</v>
      </c>
      <c r="O23" s="74"/>
      <c r="P23" s="74"/>
      <c r="Q23" s="74"/>
    </row>
    <row r="24" spans="1:17" s="2" customFormat="1" ht="15" customHeight="1" x14ac:dyDescent="0.25">
      <c r="A24" s="356" t="s">
        <v>310</v>
      </c>
      <c r="B24" s="356"/>
      <c r="C24" s="356"/>
      <c r="D24" s="356"/>
      <c r="E24" s="356"/>
      <c r="F24" s="356"/>
      <c r="G24" s="356"/>
      <c r="H24" s="356"/>
      <c r="I24" s="356"/>
      <c r="J24" s="356"/>
      <c r="K24" s="356"/>
      <c r="L24" s="356"/>
      <c r="M24" s="356"/>
      <c r="N24" s="74">
        <v>16.39</v>
      </c>
      <c r="O24" s="74"/>
      <c r="P24" s="74"/>
      <c r="Q24" s="74"/>
    </row>
    <row r="25" spans="1:17" s="2" customFormat="1" ht="15" customHeight="1" x14ac:dyDescent="0.25">
      <c r="A25" s="356" t="s">
        <v>4</v>
      </c>
      <c r="B25" s="356"/>
      <c r="C25" s="356"/>
      <c r="D25" s="356"/>
      <c r="E25" s="356"/>
      <c r="F25" s="356"/>
      <c r="G25" s="356"/>
      <c r="H25" s="356"/>
      <c r="I25" s="356"/>
      <c r="J25" s="356"/>
      <c r="K25" s="356"/>
      <c r="L25" s="356"/>
      <c r="M25" s="356"/>
      <c r="N25" s="74">
        <v>13141758.029999999</v>
      </c>
      <c r="O25" s="74"/>
      <c r="P25" s="74"/>
      <c r="Q25" s="74"/>
    </row>
    <row r="26" spans="1:17" s="2" customFormat="1" ht="15" customHeight="1" x14ac:dyDescent="0.25">
      <c r="A26" s="356" t="s">
        <v>311</v>
      </c>
      <c r="B26" s="356"/>
      <c r="C26" s="356"/>
      <c r="D26" s="356"/>
      <c r="E26" s="356"/>
      <c r="F26" s="356"/>
      <c r="G26" s="356"/>
      <c r="H26" s="356"/>
      <c r="I26" s="356"/>
      <c r="J26" s="356"/>
      <c r="K26" s="356"/>
      <c r="L26" s="356"/>
      <c r="M26" s="356"/>
      <c r="N26" s="74">
        <v>19799225.23</v>
      </c>
      <c r="O26" s="74"/>
      <c r="P26" s="74"/>
      <c r="Q26" s="74"/>
    </row>
    <row r="27" spans="1:17" s="2" customFormat="1" ht="15" hidden="1" customHeight="1" x14ac:dyDescent="0.25">
      <c r="A27" s="356" t="s">
        <v>197</v>
      </c>
      <c r="B27" s="356"/>
      <c r="C27" s="356"/>
      <c r="D27" s="356"/>
      <c r="E27" s="356"/>
      <c r="F27" s="356"/>
      <c r="G27" s="356"/>
      <c r="H27" s="356"/>
      <c r="I27" s="356"/>
      <c r="J27" s="356"/>
      <c r="K27" s="356"/>
      <c r="L27" s="356"/>
      <c r="M27" s="356"/>
      <c r="N27" s="74"/>
      <c r="O27" s="74"/>
      <c r="P27" s="74"/>
      <c r="Q27" s="74"/>
    </row>
    <row r="28" spans="1:17" s="2" customFormat="1" ht="15" hidden="1" customHeight="1" x14ac:dyDescent="0.25">
      <c r="A28" s="356" t="s">
        <v>106</v>
      </c>
      <c r="B28" s="356"/>
      <c r="C28" s="356"/>
      <c r="D28" s="356"/>
      <c r="E28" s="356"/>
      <c r="F28" s="356"/>
      <c r="G28" s="356"/>
      <c r="H28" s="356"/>
      <c r="I28" s="356"/>
      <c r="J28" s="356"/>
      <c r="K28" s="356"/>
      <c r="L28" s="356"/>
      <c r="M28" s="356"/>
      <c r="N28" s="74"/>
      <c r="O28" s="74"/>
      <c r="P28" s="74"/>
      <c r="Q28" s="74"/>
    </row>
    <row r="29" spans="1:17" s="2" customFormat="1" ht="15" hidden="1" customHeight="1" x14ac:dyDescent="0.25">
      <c r="A29" s="356" t="s">
        <v>115</v>
      </c>
      <c r="B29" s="356"/>
      <c r="C29" s="356"/>
      <c r="D29" s="356"/>
      <c r="E29" s="356"/>
      <c r="F29" s="356"/>
      <c r="G29" s="356"/>
      <c r="H29" s="356"/>
      <c r="I29" s="356"/>
      <c r="J29" s="356"/>
      <c r="K29" s="356"/>
      <c r="L29" s="356"/>
      <c r="M29" s="356"/>
      <c r="N29" s="74"/>
      <c r="O29" s="74"/>
      <c r="P29" s="74"/>
      <c r="Q29" s="74"/>
    </row>
    <row r="30" spans="1:17" s="2" customFormat="1" ht="15" customHeight="1" x14ac:dyDescent="0.25">
      <c r="A30" s="356" t="s">
        <v>198</v>
      </c>
      <c r="B30" s="356"/>
      <c r="C30" s="356"/>
      <c r="D30" s="356"/>
      <c r="E30" s="356"/>
      <c r="F30" s="356"/>
      <c r="G30" s="356"/>
      <c r="H30" s="356"/>
      <c r="I30" s="356"/>
      <c r="J30" s="356"/>
      <c r="K30" s="356"/>
      <c r="L30" s="356"/>
      <c r="M30" s="356"/>
      <c r="N30" s="74">
        <v>6802186.0700000003</v>
      </c>
      <c r="O30" s="74"/>
      <c r="P30" s="74"/>
      <c r="Q30" s="74"/>
    </row>
    <row r="31" spans="1:17" s="2" customFormat="1" ht="15" customHeight="1" x14ac:dyDescent="0.25">
      <c r="A31" s="356" t="s">
        <v>312</v>
      </c>
      <c r="B31" s="356"/>
      <c r="C31" s="356"/>
      <c r="D31" s="356"/>
      <c r="E31" s="356"/>
      <c r="F31" s="356"/>
      <c r="G31" s="356"/>
      <c r="H31" s="356"/>
      <c r="I31" s="356"/>
      <c r="J31" s="356"/>
      <c r="K31" s="356"/>
      <c r="L31" s="356"/>
      <c r="M31" s="356"/>
      <c r="N31" s="74">
        <v>32117802.609999999</v>
      </c>
      <c r="O31" s="74"/>
      <c r="P31" s="74"/>
      <c r="Q31" s="74"/>
    </row>
    <row r="32" spans="1:17" s="2" customFormat="1" ht="15" customHeight="1" x14ac:dyDescent="0.25">
      <c r="A32" s="356" t="s">
        <v>203</v>
      </c>
      <c r="B32" s="356"/>
      <c r="C32" s="356"/>
      <c r="D32" s="356"/>
      <c r="E32" s="356"/>
      <c r="F32" s="356"/>
      <c r="G32" s="356"/>
      <c r="H32" s="356"/>
      <c r="I32" s="356"/>
      <c r="J32" s="356"/>
      <c r="K32" s="356"/>
      <c r="L32" s="356"/>
      <c r="M32" s="356"/>
      <c r="N32" s="74">
        <v>34012798.07</v>
      </c>
      <c r="O32" s="74"/>
      <c r="P32" s="74"/>
      <c r="Q32" s="74"/>
    </row>
    <row r="33" spans="1:17" s="2" customFormat="1" ht="15" customHeight="1" x14ac:dyDescent="0.25">
      <c r="A33" s="356" t="s">
        <v>199</v>
      </c>
      <c r="B33" s="356"/>
      <c r="C33" s="356"/>
      <c r="D33" s="356"/>
      <c r="E33" s="356"/>
      <c r="F33" s="356"/>
      <c r="G33" s="356"/>
      <c r="H33" s="356"/>
      <c r="I33" s="356"/>
      <c r="J33" s="356"/>
      <c r="K33" s="356"/>
      <c r="L33" s="356"/>
      <c r="M33" s="356"/>
      <c r="N33" s="74">
        <v>95334738.629999995</v>
      </c>
      <c r="O33" s="74"/>
      <c r="P33" s="74"/>
      <c r="Q33" s="74"/>
    </row>
    <row r="34" spans="1:17" s="2" customFormat="1" ht="15" customHeight="1" x14ac:dyDescent="0.25">
      <c r="A34" s="356" t="s">
        <v>200</v>
      </c>
      <c r="B34" s="356"/>
      <c r="C34" s="356"/>
      <c r="D34" s="356"/>
      <c r="E34" s="356"/>
      <c r="F34" s="356"/>
      <c r="G34" s="356"/>
      <c r="H34" s="356"/>
      <c r="I34" s="356"/>
      <c r="J34" s="356"/>
      <c r="K34" s="356"/>
      <c r="L34" s="356"/>
      <c r="M34" s="356"/>
      <c r="N34" s="74">
        <v>25763316.379999999</v>
      </c>
      <c r="O34" s="74"/>
      <c r="P34" s="74"/>
      <c r="Q34" s="74"/>
    </row>
    <row r="35" spans="1:17" s="2" customFormat="1" ht="15" customHeight="1" x14ac:dyDescent="0.25">
      <c r="A35" s="356" t="s">
        <v>201</v>
      </c>
      <c r="B35" s="356"/>
      <c r="C35" s="356"/>
      <c r="D35" s="356"/>
      <c r="E35" s="356"/>
      <c r="F35" s="356"/>
      <c r="G35" s="356"/>
      <c r="H35" s="356"/>
      <c r="I35" s="356"/>
      <c r="J35" s="356"/>
      <c r="K35" s="356"/>
      <c r="L35" s="356"/>
      <c r="M35" s="356"/>
      <c r="N35" s="74">
        <v>35200260.140000001</v>
      </c>
      <c r="O35" s="74"/>
      <c r="P35" s="74"/>
      <c r="Q35" s="74"/>
    </row>
    <row r="36" spans="1:17" s="2" customFormat="1" ht="15" customHeight="1" x14ac:dyDescent="0.25">
      <c r="A36" s="356" t="s">
        <v>234</v>
      </c>
      <c r="B36" s="356"/>
      <c r="C36" s="356"/>
      <c r="D36" s="356"/>
      <c r="E36" s="356"/>
      <c r="F36" s="356"/>
      <c r="G36" s="356"/>
      <c r="H36" s="356"/>
      <c r="I36" s="356"/>
      <c r="J36" s="356"/>
      <c r="K36" s="356"/>
      <c r="L36" s="356"/>
      <c r="M36" s="356"/>
      <c r="N36" s="74">
        <v>4890370.79</v>
      </c>
      <c r="O36" s="74"/>
      <c r="P36" s="74"/>
      <c r="Q36" s="74"/>
    </row>
    <row r="37" spans="1:17" s="2" customFormat="1" x14ac:dyDescent="0.25">
      <c r="A37" s="66"/>
      <c r="B37" s="67"/>
      <c r="C37" s="67"/>
      <c r="D37" s="67"/>
      <c r="E37" s="67"/>
      <c r="F37" s="67"/>
      <c r="G37" s="67"/>
      <c r="H37" s="67"/>
      <c r="I37" s="67"/>
      <c r="J37" s="67"/>
      <c r="K37" s="67"/>
      <c r="L37" s="67"/>
      <c r="M37" s="67"/>
      <c r="N37" s="67"/>
      <c r="O37" s="67"/>
      <c r="P37" s="67"/>
      <c r="Q37" s="68"/>
    </row>
    <row r="38" spans="1:17" x14ac:dyDescent="0.25">
      <c r="A38" s="191" t="s">
        <v>142</v>
      </c>
      <c r="B38" s="191"/>
      <c r="C38" s="191"/>
      <c r="D38" s="191"/>
      <c r="E38" s="191"/>
      <c r="F38" s="191"/>
      <c r="G38" s="191"/>
      <c r="H38" s="191"/>
      <c r="I38" s="191"/>
      <c r="J38" s="191"/>
      <c r="K38" s="191"/>
      <c r="L38" s="191"/>
      <c r="M38" s="191"/>
      <c r="N38" s="191"/>
      <c r="O38" s="191"/>
      <c r="P38" s="191"/>
      <c r="Q38" s="191"/>
    </row>
    <row r="39" spans="1:17" x14ac:dyDescent="0.25">
      <c r="A39" s="236" t="s">
        <v>141</v>
      </c>
      <c r="B39" s="236"/>
      <c r="C39" s="236"/>
      <c r="D39" s="236"/>
      <c r="E39" s="236"/>
      <c r="F39" s="236"/>
      <c r="G39" s="236"/>
      <c r="H39" s="236"/>
      <c r="I39" s="236"/>
      <c r="J39" s="236"/>
      <c r="K39" s="236"/>
      <c r="L39" s="236"/>
      <c r="M39" s="236"/>
      <c r="N39" s="236"/>
      <c r="O39" s="236"/>
      <c r="P39" s="236"/>
      <c r="Q39" s="236"/>
    </row>
    <row r="40" spans="1:17" ht="135" customHeight="1" x14ac:dyDescent="0.25">
      <c r="A40" s="317" t="s">
        <v>319</v>
      </c>
      <c r="B40" s="317"/>
      <c r="C40" s="317"/>
      <c r="D40" s="317"/>
      <c r="E40" s="317"/>
      <c r="F40" s="317"/>
      <c r="G40" s="317"/>
      <c r="H40" s="317"/>
      <c r="I40" s="317"/>
      <c r="J40" s="317"/>
      <c r="K40" s="317"/>
      <c r="L40" s="317"/>
      <c r="M40" s="317"/>
      <c r="N40" s="317"/>
      <c r="O40" s="317"/>
      <c r="P40" s="317"/>
      <c r="Q40" s="317"/>
    </row>
    <row r="41" spans="1:17" x14ac:dyDescent="0.25">
      <c r="A41" s="67"/>
      <c r="B41" s="67"/>
      <c r="C41" s="67"/>
      <c r="D41" s="67"/>
      <c r="E41" s="67"/>
      <c r="F41" s="67"/>
      <c r="G41" s="67"/>
      <c r="H41" s="67"/>
      <c r="I41" s="67"/>
      <c r="J41" s="67"/>
      <c r="K41" s="67"/>
      <c r="L41" s="67"/>
      <c r="M41" s="67"/>
      <c r="N41" s="67"/>
      <c r="O41" s="67"/>
      <c r="P41" s="67"/>
      <c r="Q41" s="67"/>
    </row>
    <row r="42" spans="1:17" x14ac:dyDescent="0.25">
      <c r="A42" s="351" t="s">
        <v>96</v>
      </c>
      <c r="B42" s="351"/>
      <c r="C42" s="351"/>
      <c r="D42" s="351"/>
      <c r="E42" s="351"/>
      <c r="F42" s="351"/>
      <c r="G42" s="351" t="s">
        <v>242</v>
      </c>
      <c r="H42" s="351"/>
      <c r="I42" s="351" t="s">
        <v>243</v>
      </c>
      <c r="J42" s="351"/>
      <c r="K42" s="351" t="s">
        <v>244</v>
      </c>
      <c r="L42" s="351"/>
      <c r="M42" s="352" t="s">
        <v>245</v>
      </c>
      <c r="N42" s="352"/>
      <c r="O42" s="352" t="s">
        <v>5</v>
      </c>
      <c r="P42" s="352"/>
      <c r="Q42" s="352"/>
    </row>
    <row r="43" spans="1:17" s="3" customFormat="1" ht="15" customHeight="1" x14ac:dyDescent="0.25">
      <c r="A43" s="156" t="s">
        <v>97</v>
      </c>
      <c r="B43" s="156"/>
      <c r="C43" s="156"/>
      <c r="D43" s="156"/>
      <c r="E43" s="156"/>
      <c r="F43" s="156"/>
      <c r="G43" s="235">
        <v>0</v>
      </c>
      <c r="H43" s="235"/>
      <c r="I43" s="235">
        <v>0</v>
      </c>
      <c r="J43" s="235"/>
      <c r="K43" s="235">
        <v>0</v>
      </c>
      <c r="L43" s="235"/>
      <c r="M43" s="235">
        <v>4149268.3</v>
      </c>
      <c r="N43" s="235"/>
      <c r="O43" s="226">
        <f>SUM(G43:N43)</f>
        <v>4149268.3</v>
      </c>
      <c r="P43" s="226"/>
      <c r="Q43" s="226"/>
    </row>
    <row r="44" spans="1:17" s="3" customFormat="1" ht="15" customHeight="1" x14ac:dyDescent="0.25">
      <c r="A44" s="156" t="s">
        <v>98</v>
      </c>
      <c r="B44" s="156"/>
      <c r="C44" s="156"/>
      <c r="D44" s="156"/>
      <c r="E44" s="156"/>
      <c r="F44" s="156"/>
      <c r="G44" s="235">
        <v>391603692.92000002</v>
      </c>
      <c r="H44" s="235"/>
      <c r="I44" s="235">
        <v>1783135.43</v>
      </c>
      <c r="J44" s="235"/>
      <c r="K44" s="235">
        <v>178317.1</v>
      </c>
      <c r="L44" s="235"/>
      <c r="M44" s="202">
        <v>89372.97</v>
      </c>
      <c r="N44" s="202"/>
      <c r="O44" s="226">
        <f>SUM(G44:N44)</f>
        <v>393654518.42000008</v>
      </c>
      <c r="P44" s="226"/>
      <c r="Q44" s="226"/>
    </row>
    <row r="45" spans="1:17" s="3" customFormat="1" ht="28.5" customHeight="1" x14ac:dyDescent="0.25">
      <c r="A45" s="295" t="s">
        <v>306</v>
      </c>
      <c r="B45" s="295"/>
      <c r="C45" s="295"/>
      <c r="D45" s="295"/>
      <c r="E45" s="295"/>
      <c r="F45" s="295"/>
      <c r="G45" s="235">
        <v>111106</v>
      </c>
      <c r="H45" s="235"/>
      <c r="I45" s="235">
        <v>100000</v>
      </c>
      <c r="J45" s="235"/>
      <c r="K45" s="235">
        <v>0</v>
      </c>
      <c r="L45" s="235"/>
      <c r="M45" s="235">
        <v>0</v>
      </c>
      <c r="N45" s="235"/>
      <c r="O45" s="226">
        <f>SUM(G45:N45)</f>
        <v>211106</v>
      </c>
      <c r="P45" s="226"/>
      <c r="Q45" s="226"/>
    </row>
    <row r="46" spans="1:17" s="3" customFormat="1" ht="30" customHeight="1" x14ac:dyDescent="0.25">
      <c r="A46" s="156" t="s">
        <v>194</v>
      </c>
      <c r="B46" s="156"/>
      <c r="C46" s="156"/>
      <c r="D46" s="156"/>
      <c r="E46" s="156"/>
      <c r="F46" s="156"/>
      <c r="G46" s="235">
        <v>75224.42</v>
      </c>
      <c r="H46" s="235"/>
      <c r="I46" s="235">
        <v>860836.36</v>
      </c>
      <c r="J46" s="235"/>
      <c r="K46" s="235">
        <v>0</v>
      </c>
      <c r="L46" s="235"/>
      <c r="M46" s="202">
        <v>0</v>
      </c>
      <c r="N46" s="202"/>
      <c r="O46" s="226">
        <f>SUM(G46:N46)</f>
        <v>936060.78</v>
      </c>
      <c r="P46" s="226"/>
      <c r="Q46" s="226"/>
    </row>
    <row r="47" spans="1:17" ht="15" customHeight="1" x14ac:dyDescent="0.25">
      <c r="A47" s="236" t="s">
        <v>99</v>
      </c>
      <c r="B47" s="236"/>
      <c r="C47" s="236"/>
      <c r="D47" s="236"/>
      <c r="E47" s="236"/>
      <c r="F47" s="236"/>
      <c r="G47" s="237">
        <f>SUM(G43:H46)</f>
        <v>391790023.34000003</v>
      </c>
      <c r="H47" s="237"/>
      <c r="I47" s="237">
        <f>SUM(I43:J46)</f>
        <v>2743971.79</v>
      </c>
      <c r="J47" s="237"/>
      <c r="K47" s="237">
        <f>SUM(K43:L46)</f>
        <v>178317.1</v>
      </c>
      <c r="L47" s="237"/>
      <c r="M47" s="226">
        <f>SUM(M43:N46)</f>
        <v>4238641.2699999996</v>
      </c>
      <c r="N47" s="226"/>
      <c r="O47" s="226">
        <f>SUM(O43:Q46)</f>
        <v>398950953.50000006</v>
      </c>
      <c r="P47" s="226"/>
      <c r="Q47" s="226"/>
    </row>
    <row r="48" spans="1:17" x14ac:dyDescent="0.25">
      <c r="A48" s="33"/>
      <c r="B48" s="33"/>
      <c r="C48" s="33"/>
      <c r="D48" s="33"/>
      <c r="E48" s="33"/>
      <c r="F48" s="33"/>
      <c r="G48" s="33"/>
      <c r="H48" s="33"/>
      <c r="I48" s="33"/>
      <c r="J48" s="33"/>
      <c r="K48" s="33"/>
      <c r="L48" s="33"/>
      <c r="M48" s="33"/>
      <c r="N48" s="33"/>
      <c r="O48" s="33"/>
      <c r="P48" s="33"/>
      <c r="Q48" s="33"/>
    </row>
    <row r="49" spans="1:17" x14ac:dyDescent="0.25">
      <c r="A49" s="27"/>
      <c r="B49" s="27"/>
      <c r="C49" s="27"/>
      <c r="D49" s="27"/>
      <c r="E49" s="27"/>
      <c r="F49" s="27"/>
      <c r="G49" s="27"/>
      <c r="H49" s="27"/>
      <c r="I49" s="27"/>
      <c r="J49" s="27"/>
      <c r="K49" s="27"/>
      <c r="L49" s="27"/>
      <c r="M49" s="27"/>
      <c r="N49" s="27"/>
      <c r="O49" s="27"/>
      <c r="P49" s="27"/>
      <c r="Q49" s="27"/>
    </row>
    <row r="50" spans="1:17" x14ac:dyDescent="0.25">
      <c r="A50" s="191" t="s">
        <v>143</v>
      </c>
      <c r="B50" s="191"/>
      <c r="C50" s="191"/>
      <c r="D50" s="191"/>
      <c r="E50" s="191"/>
      <c r="F50" s="191"/>
      <c r="G50" s="191"/>
      <c r="H50" s="191"/>
      <c r="I50" s="191"/>
      <c r="J50" s="191"/>
      <c r="K50" s="191"/>
      <c r="L50" s="191"/>
      <c r="M50" s="191"/>
      <c r="N50" s="191"/>
      <c r="O50" s="191"/>
      <c r="P50" s="191"/>
      <c r="Q50" s="191"/>
    </row>
    <row r="51" spans="1:17" x14ac:dyDescent="0.25">
      <c r="A51" s="290" t="s">
        <v>144</v>
      </c>
      <c r="B51" s="260"/>
      <c r="C51" s="260"/>
      <c r="D51" s="260"/>
      <c r="E51" s="260"/>
      <c r="F51" s="260"/>
      <c r="G51" s="260"/>
      <c r="H51" s="260"/>
      <c r="I51" s="260"/>
      <c r="J51" s="260"/>
      <c r="K51" s="260"/>
      <c r="L51" s="260"/>
      <c r="M51" s="260"/>
      <c r="N51" s="260"/>
      <c r="O51" s="260"/>
      <c r="P51" s="260"/>
      <c r="Q51" s="62"/>
    </row>
    <row r="52" spans="1:17" ht="61.5" customHeight="1" x14ac:dyDescent="0.25">
      <c r="A52" s="295" t="s">
        <v>320</v>
      </c>
      <c r="B52" s="295"/>
      <c r="C52" s="295"/>
      <c r="D52" s="295"/>
      <c r="E52" s="295"/>
      <c r="F52" s="295"/>
      <c r="G52" s="295"/>
      <c r="H52" s="295"/>
      <c r="I52" s="295"/>
      <c r="J52" s="295"/>
      <c r="K52" s="295"/>
      <c r="L52" s="295"/>
      <c r="M52" s="295"/>
      <c r="N52" s="295"/>
      <c r="O52" s="295"/>
      <c r="P52" s="295"/>
      <c r="Q52" s="295"/>
    </row>
    <row r="53" spans="1:17" x14ac:dyDescent="0.25">
      <c r="A53" s="189"/>
      <c r="B53" s="109"/>
      <c r="C53" s="109"/>
      <c r="D53" s="109"/>
      <c r="E53" s="109"/>
      <c r="F53" s="109"/>
      <c r="G53" s="109"/>
      <c r="H53" s="109"/>
      <c r="I53" s="109"/>
      <c r="J53" s="109"/>
      <c r="K53" s="109"/>
      <c r="L53" s="109"/>
      <c r="M53" s="109"/>
      <c r="N53" s="109"/>
      <c r="O53" s="109"/>
      <c r="P53" s="109"/>
      <c r="Q53" s="190"/>
    </row>
    <row r="54" spans="1:17" x14ac:dyDescent="0.25">
      <c r="A54" s="351" t="s">
        <v>96</v>
      </c>
      <c r="B54" s="351"/>
      <c r="C54" s="351"/>
      <c r="D54" s="351"/>
      <c r="E54" s="351"/>
      <c r="F54" s="351"/>
      <c r="G54" s="351" t="s">
        <v>242</v>
      </c>
      <c r="H54" s="351"/>
      <c r="I54" s="351" t="s">
        <v>243</v>
      </c>
      <c r="J54" s="351"/>
      <c r="K54" s="351" t="s">
        <v>244</v>
      </c>
      <c r="L54" s="351"/>
      <c r="M54" s="352" t="s">
        <v>245</v>
      </c>
      <c r="N54" s="352"/>
      <c r="O54" s="351" t="s">
        <v>5</v>
      </c>
      <c r="P54" s="351"/>
      <c r="Q54" s="351"/>
    </row>
    <row r="55" spans="1:17" s="3" customFormat="1" ht="31.5" customHeight="1" x14ac:dyDescent="0.25">
      <c r="A55" s="156" t="s">
        <v>129</v>
      </c>
      <c r="B55" s="156"/>
      <c r="C55" s="156"/>
      <c r="D55" s="156"/>
      <c r="E55" s="156"/>
      <c r="F55" s="156"/>
      <c r="G55" s="316">
        <v>6376116.8300000001</v>
      </c>
      <c r="H55" s="316"/>
      <c r="I55" s="316">
        <v>0</v>
      </c>
      <c r="J55" s="316"/>
      <c r="K55" s="316">
        <v>0</v>
      </c>
      <c r="L55" s="316"/>
      <c r="M55" s="281">
        <v>6235793.9100000001</v>
      </c>
      <c r="N55" s="281"/>
      <c r="O55" s="308">
        <f>SUM(G55:N55)</f>
        <v>12611910.74</v>
      </c>
      <c r="P55" s="308"/>
      <c r="Q55" s="308"/>
    </row>
    <row r="56" spans="1:17" x14ac:dyDescent="0.25">
      <c r="A56" s="350" t="s">
        <v>99</v>
      </c>
      <c r="B56" s="350"/>
      <c r="C56" s="350"/>
      <c r="D56" s="350"/>
      <c r="E56" s="350"/>
      <c r="F56" s="350"/>
      <c r="G56" s="308">
        <f>SUM(G55:G55)</f>
        <v>6376116.8300000001</v>
      </c>
      <c r="H56" s="308"/>
      <c r="I56" s="308">
        <f>SUM(I55:I55)</f>
        <v>0</v>
      </c>
      <c r="J56" s="308"/>
      <c r="K56" s="308">
        <f>K55</f>
        <v>0</v>
      </c>
      <c r="L56" s="308"/>
      <c r="M56" s="307">
        <f>SUM(M55)</f>
        <v>6235793.9100000001</v>
      </c>
      <c r="N56" s="307"/>
      <c r="O56" s="308">
        <f>SUM(O55)</f>
        <v>12611910.74</v>
      </c>
      <c r="P56" s="308"/>
      <c r="Q56" s="308"/>
    </row>
    <row r="57" spans="1:17" x14ac:dyDescent="0.25">
      <c r="A57" s="123"/>
      <c r="B57" s="34"/>
      <c r="C57" s="34"/>
      <c r="D57" s="34"/>
      <c r="E57" s="34"/>
      <c r="F57" s="34"/>
      <c r="G57" s="34"/>
      <c r="H57" s="34"/>
      <c r="I57" s="34"/>
      <c r="J57" s="34"/>
      <c r="K57" s="34"/>
      <c r="L57" s="34"/>
      <c r="M57" s="34"/>
      <c r="N57" s="34"/>
      <c r="O57" s="34"/>
      <c r="P57" s="34"/>
      <c r="Q57" s="124"/>
    </row>
    <row r="58" spans="1:17" x14ac:dyDescent="0.25">
      <c r="A58" s="91" t="s">
        <v>102</v>
      </c>
      <c r="B58" s="91"/>
      <c r="C58" s="91"/>
      <c r="D58" s="91"/>
      <c r="E58" s="91"/>
      <c r="F58" s="91"/>
      <c r="G58" s="91"/>
      <c r="H58" s="91"/>
      <c r="I58" s="91"/>
      <c r="J58" s="91"/>
      <c r="K58" s="91"/>
      <c r="L58" s="91"/>
      <c r="M58" s="91"/>
      <c r="N58" s="91"/>
      <c r="O58" s="91"/>
      <c r="P58" s="91"/>
      <c r="Q58" s="91"/>
    </row>
    <row r="59" spans="1:17" s="2" customFormat="1" x14ac:dyDescent="0.25">
      <c r="A59" s="123"/>
      <c r="B59" s="34"/>
      <c r="C59" s="34"/>
      <c r="D59" s="34"/>
      <c r="E59" s="34"/>
      <c r="F59" s="34"/>
      <c r="G59" s="34"/>
      <c r="H59" s="34"/>
      <c r="I59" s="34"/>
      <c r="J59" s="34"/>
      <c r="K59" s="34"/>
      <c r="L59" s="34"/>
      <c r="M59" s="34"/>
      <c r="N59" s="34"/>
      <c r="O59" s="34"/>
      <c r="P59" s="34"/>
      <c r="Q59" s="124"/>
    </row>
    <row r="60" spans="1:17" s="2" customFormat="1" x14ac:dyDescent="0.25">
      <c r="A60" s="91" t="s">
        <v>6</v>
      </c>
      <c r="B60" s="91"/>
      <c r="C60" s="91"/>
      <c r="D60" s="91"/>
      <c r="E60" s="91"/>
      <c r="F60" s="91"/>
      <c r="G60" s="91"/>
      <c r="H60" s="91"/>
      <c r="I60" s="91"/>
      <c r="J60" s="91"/>
      <c r="K60" s="91"/>
      <c r="L60" s="91"/>
      <c r="M60" s="91"/>
      <c r="N60" s="91"/>
      <c r="O60" s="91"/>
      <c r="P60" s="91"/>
      <c r="Q60" s="91"/>
    </row>
    <row r="61" spans="1:17" s="2" customFormat="1" x14ac:dyDescent="0.25">
      <c r="A61" s="156" t="s">
        <v>293</v>
      </c>
      <c r="B61" s="156"/>
      <c r="C61" s="156"/>
      <c r="D61" s="156"/>
      <c r="E61" s="156"/>
      <c r="F61" s="156"/>
      <c r="G61" s="156"/>
      <c r="H61" s="156"/>
      <c r="I61" s="156"/>
      <c r="J61" s="156"/>
      <c r="K61" s="156"/>
      <c r="L61" s="156"/>
      <c r="M61" s="156"/>
      <c r="N61" s="156"/>
      <c r="O61" s="156"/>
      <c r="P61" s="156"/>
      <c r="Q61" s="156"/>
    </row>
    <row r="62" spans="1:17" s="2" customFormat="1" x14ac:dyDescent="0.25">
      <c r="A62" s="347"/>
      <c r="B62" s="348"/>
      <c r="C62" s="348"/>
      <c r="D62" s="348"/>
      <c r="E62" s="348"/>
      <c r="F62" s="348"/>
      <c r="G62" s="348"/>
      <c r="H62" s="348"/>
      <c r="I62" s="348"/>
      <c r="J62" s="348"/>
      <c r="K62" s="348"/>
      <c r="L62" s="348"/>
      <c r="M62" s="348"/>
      <c r="N62" s="348"/>
      <c r="O62" s="348"/>
      <c r="P62" s="348"/>
      <c r="Q62" s="349"/>
    </row>
    <row r="63" spans="1:17" s="2" customFormat="1" ht="18.75" customHeight="1" x14ac:dyDescent="0.25">
      <c r="A63" s="91" t="s">
        <v>145</v>
      </c>
      <c r="B63" s="91"/>
      <c r="C63" s="91"/>
      <c r="D63" s="91"/>
      <c r="E63" s="91"/>
      <c r="F63" s="91"/>
      <c r="G63" s="91"/>
      <c r="H63" s="91"/>
      <c r="I63" s="91"/>
      <c r="J63" s="91"/>
      <c r="K63" s="91"/>
      <c r="L63" s="91"/>
      <c r="M63" s="91"/>
      <c r="N63" s="91"/>
      <c r="O63" s="91"/>
      <c r="P63" s="91"/>
      <c r="Q63" s="91"/>
    </row>
    <row r="64" spans="1:17" s="2" customFormat="1" ht="66" customHeight="1" x14ac:dyDescent="0.25">
      <c r="A64" s="230" t="s">
        <v>321</v>
      </c>
      <c r="B64" s="230"/>
      <c r="C64" s="230"/>
      <c r="D64" s="230"/>
      <c r="E64" s="230"/>
      <c r="F64" s="230"/>
      <c r="G64" s="230"/>
      <c r="H64" s="230"/>
      <c r="I64" s="230"/>
      <c r="J64" s="230"/>
      <c r="K64" s="230"/>
      <c r="L64" s="230"/>
      <c r="M64" s="230"/>
      <c r="N64" s="230"/>
      <c r="O64" s="230"/>
      <c r="P64" s="230"/>
      <c r="Q64" s="230"/>
    </row>
    <row r="65" spans="1:17" s="2" customFormat="1" x14ac:dyDescent="0.25">
      <c r="A65" s="128"/>
      <c r="B65" s="129"/>
      <c r="C65" s="129"/>
      <c r="D65" s="129"/>
      <c r="E65" s="129"/>
      <c r="F65" s="129"/>
      <c r="G65" s="129"/>
      <c r="H65" s="129"/>
      <c r="I65" s="129"/>
      <c r="J65" s="129"/>
      <c r="K65" s="129"/>
      <c r="L65" s="129"/>
      <c r="M65" s="129"/>
      <c r="N65" s="129"/>
      <c r="O65" s="129"/>
      <c r="P65" s="129"/>
      <c r="Q65" s="130"/>
    </row>
    <row r="66" spans="1:17" s="2" customFormat="1" ht="19.5" customHeight="1" x14ac:dyDescent="0.25">
      <c r="A66" s="167" t="s">
        <v>272</v>
      </c>
      <c r="B66" s="167"/>
      <c r="C66" s="167"/>
      <c r="D66" s="167"/>
      <c r="E66" s="167"/>
      <c r="F66" s="167"/>
      <c r="G66" s="167" t="s">
        <v>287</v>
      </c>
      <c r="H66" s="167"/>
      <c r="I66" s="167"/>
      <c r="J66" s="167"/>
      <c r="K66" s="167" t="s">
        <v>274</v>
      </c>
      <c r="L66" s="167"/>
      <c r="M66" s="167"/>
      <c r="N66" s="167" t="s">
        <v>292</v>
      </c>
      <c r="O66" s="167"/>
      <c r="P66" s="167"/>
      <c r="Q66" s="167"/>
    </row>
    <row r="67" spans="1:17" s="2" customFormat="1" ht="18" customHeight="1" x14ac:dyDescent="0.25">
      <c r="A67" s="267" t="s">
        <v>288</v>
      </c>
      <c r="B67" s="268"/>
      <c r="C67" s="268"/>
      <c r="D67" s="268"/>
      <c r="E67" s="268"/>
      <c r="F67" s="269"/>
      <c r="G67" s="156" t="s">
        <v>270</v>
      </c>
      <c r="H67" s="156"/>
      <c r="I67" s="156"/>
      <c r="J67" s="156"/>
      <c r="K67" s="338" t="s">
        <v>313</v>
      </c>
      <c r="L67" s="339"/>
      <c r="M67" s="340"/>
      <c r="N67" s="341">
        <v>8381408.6699999999</v>
      </c>
      <c r="O67" s="342"/>
      <c r="P67" s="342"/>
      <c r="Q67" s="343"/>
    </row>
    <row r="68" spans="1:17" s="2" customFormat="1" ht="18.75" customHeight="1" x14ac:dyDescent="0.25">
      <c r="A68" s="344" t="s">
        <v>273</v>
      </c>
      <c r="B68" s="345"/>
      <c r="C68" s="345"/>
      <c r="D68" s="345"/>
      <c r="E68" s="345"/>
      <c r="F68" s="346"/>
      <c r="G68" s="276" t="s">
        <v>271</v>
      </c>
      <c r="H68" s="277"/>
      <c r="I68" s="277"/>
      <c r="J68" s="278"/>
      <c r="K68" s="338" t="s">
        <v>275</v>
      </c>
      <c r="L68" s="339"/>
      <c r="M68" s="340"/>
      <c r="N68" s="341">
        <v>660907.97</v>
      </c>
      <c r="O68" s="342"/>
      <c r="P68" s="342"/>
      <c r="Q68" s="343"/>
    </row>
    <row r="69" spans="1:17" s="2" customFormat="1" x14ac:dyDescent="0.25">
      <c r="A69" s="329"/>
      <c r="B69" s="330"/>
      <c r="C69" s="330"/>
      <c r="D69" s="330"/>
      <c r="E69" s="330"/>
      <c r="F69" s="331"/>
      <c r="G69" s="156"/>
      <c r="H69" s="156"/>
      <c r="I69" s="156"/>
      <c r="J69" s="156"/>
      <c r="K69" s="79"/>
      <c r="L69" s="80"/>
      <c r="M69" s="81"/>
      <c r="N69" s="332">
        <f>SUM(N67:Q68)</f>
        <v>9042316.6400000006</v>
      </c>
      <c r="O69" s="333"/>
      <c r="P69" s="333"/>
      <c r="Q69" s="334"/>
    </row>
    <row r="70" spans="1:17" s="2" customFormat="1" x14ac:dyDescent="0.25">
      <c r="A70" s="335"/>
      <c r="B70" s="336"/>
      <c r="C70" s="336"/>
      <c r="D70" s="336"/>
      <c r="E70" s="336"/>
      <c r="F70" s="336"/>
      <c r="G70" s="336"/>
      <c r="H70" s="336"/>
      <c r="I70" s="336"/>
      <c r="J70" s="336"/>
      <c r="K70" s="336"/>
      <c r="L70" s="336"/>
      <c r="M70" s="336"/>
      <c r="N70" s="336"/>
      <c r="O70" s="336"/>
      <c r="P70" s="336"/>
      <c r="Q70" s="337"/>
    </row>
    <row r="71" spans="1:17" s="2" customFormat="1" ht="19.5" customHeight="1" x14ac:dyDescent="0.25">
      <c r="A71" s="91" t="s">
        <v>7</v>
      </c>
      <c r="B71" s="91"/>
      <c r="C71" s="91"/>
      <c r="D71" s="91"/>
      <c r="E71" s="91"/>
      <c r="F71" s="91"/>
      <c r="G71" s="91"/>
      <c r="H71" s="91"/>
      <c r="I71" s="91"/>
      <c r="J71" s="91"/>
      <c r="K71" s="91"/>
      <c r="L71" s="91"/>
      <c r="M71" s="91"/>
      <c r="N71" s="91"/>
      <c r="O71" s="91"/>
      <c r="P71" s="91"/>
      <c r="Q71" s="91"/>
    </row>
    <row r="72" spans="1:17" s="2" customFormat="1" x14ac:dyDescent="0.25">
      <c r="A72" s="77" t="s">
        <v>294</v>
      </c>
      <c r="B72" s="77"/>
      <c r="C72" s="77"/>
      <c r="D72" s="77"/>
      <c r="E72" s="77"/>
      <c r="F72" s="77"/>
      <c r="G72" s="77"/>
      <c r="H72" s="77"/>
      <c r="I72" s="77"/>
      <c r="J72" s="77"/>
      <c r="K72" s="77"/>
      <c r="L72" s="77"/>
      <c r="M72" s="77"/>
      <c r="N72" s="77"/>
      <c r="O72" s="77"/>
      <c r="P72" s="77"/>
      <c r="Q72" s="77"/>
    </row>
    <row r="73" spans="1:17" s="2" customFormat="1" ht="18" customHeight="1" x14ac:dyDescent="0.25">
      <c r="A73" s="234" t="s">
        <v>84</v>
      </c>
      <c r="B73" s="234"/>
      <c r="C73" s="234"/>
      <c r="D73" s="234"/>
      <c r="E73" s="234"/>
      <c r="F73" s="234"/>
      <c r="G73" s="234"/>
      <c r="H73" s="234"/>
      <c r="I73" s="234"/>
      <c r="J73" s="234"/>
      <c r="K73" s="234"/>
      <c r="L73" s="234"/>
      <c r="M73" s="202">
        <v>642631253.44000006</v>
      </c>
      <c r="N73" s="202"/>
      <c r="O73" s="202"/>
      <c r="P73" s="202"/>
      <c r="Q73" s="202"/>
    </row>
    <row r="74" spans="1:17" s="2" customFormat="1" ht="17.25" customHeight="1" x14ac:dyDescent="0.25">
      <c r="A74" s="234" t="s">
        <v>146</v>
      </c>
      <c r="B74" s="234"/>
      <c r="C74" s="234"/>
      <c r="D74" s="234"/>
      <c r="E74" s="234"/>
      <c r="F74" s="234"/>
      <c r="G74" s="234"/>
      <c r="H74" s="234"/>
      <c r="I74" s="234"/>
      <c r="J74" s="234"/>
      <c r="K74" s="234"/>
      <c r="L74" s="234"/>
      <c r="M74" s="202">
        <v>150744082.91999999</v>
      </c>
      <c r="N74" s="202"/>
      <c r="O74" s="202"/>
      <c r="P74" s="202"/>
      <c r="Q74" s="202"/>
    </row>
    <row r="75" spans="1:17" s="2" customFormat="1" ht="15.75" customHeight="1" x14ac:dyDescent="0.25">
      <c r="A75" s="234" t="s">
        <v>49</v>
      </c>
      <c r="B75" s="234"/>
      <c r="C75" s="234"/>
      <c r="D75" s="234"/>
      <c r="E75" s="234"/>
      <c r="F75" s="234"/>
      <c r="G75" s="234"/>
      <c r="H75" s="234"/>
      <c r="I75" s="234"/>
      <c r="J75" s="234"/>
      <c r="K75" s="234"/>
      <c r="L75" s="234"/>
      <c r="M75" s="202">
        <v>103410016.25</v>
      </c>
      <c r="N75" s="202"/>
      <c r="O75" s="202"/>
      <c r="P75" s="202"/>
      <c r="Q75" s="202"/>
    </row>
    <row r="76" spans="1:17" s="2" customFormat="1" ht="16.5" customHeight="1" x14ac:dyDescent="0.25">
      <c r="A76" s="234" t="s">
        <v>147</v>
      </c>
      <c r="B76" s="234"/>
      <c r="C76" s="234"/>
      <c r="D76" s="234"/>
      <c r="E76" s="234"/>
      <c r="F76" s="234"/>
      <c r="G76" s="234"/>
      <c r="H76" s="234"/>
      <c r="I76" s="234"/>
      <c r="J76" s="234"/>
      <c r="K76" s="234"/>
      <c r="L76" s="234"/>
      <c r="M76" s="202">
        <v>230364847.66</v>
      </c>
      <c r="N76" s="202"/>
      <c r="O76" s="202"/>
      <c r="P76" s="202"/>
      <c r="Q76" s="202"/>
    </row>
    <row r="77" spans="1:17" s="2" customFormat="1" ht="16.5" customHeight="1" x14ac:dyDescent="0.25">
      <c r="A77" s="234" t="s">
        <v>295</v>
      </c>
      <c r="B77" s="234"/>
      <c r="C77" s="234"/>
      <c r="D77" s="234"/>
      <c r="E77" s="234"/>
      <c r="F77" s="234"/>
      <c r="G77" s="234"/>
      <c r="H77" s="234"/>
      <c r="I77" s="234"/>
      <c r="J77" s="234"/>
      <c r="K77" s="234"/>
      <c r="L77" s="234"/>
      <c r="M77" s="202">
        <v>15090420</v>
      </c>
      <c r="N77" s="202"/>
      <c r="O77" s="202"/>
      <c r="P77" s="202"/>
      <c r="Q77" s="202"/>
    </row>
    <row r="78" spans="1:17" s="2" customFormat="1" x14ac:dyDescent="0.25">
      <c r="A78" s="77" t="s">
        <v>5</v>
      </c>
      <c r="B78" s="77"/>
      <c r="C78" s="77"/>
      <c r="D78" s="77"/>
      <c r="E78" s="77"/>
      <c r="F78" s="77"/>
      <c r="G78" s="77"/>
      <c r="H78" s="77"/>
      <c r="I78" s="77"/>
      <c r="J78" s="77"/>
      <c r="K78" s="77"/>
      <c r="L78" s="77"/>
      <c r="M78" s="327">
        <f>SUM(M73:Q77)</f>
        <v>1142240620.27</v>
      </c>
      <c r="N78" s="328"/>
      <c r="O78" s="328"/>
      <c r="P78" s="328"/>
      <c r="Q78" s="328"/>
    </row>
    <row r="79" spans="1:17" s="2" customFormat="1" x14ac:dyDescent="0.25">
      <c r="A79" s="72"/>
      <c r="B79" s="72"/>
      <c r="C79" s="72"/>
      <c r="D79" s="72"/>
      <c r="E79" s="72"/>
      <c r="F79" s="72"/>
      <c r="G79" s="72"/>
      <c r="H79" s="72"/>
      <c r="I79" s="72"/>
      <c r="J79" s="72"/>
      <c r="K79" s="72"/>
      <c r="L79" s="72"/>
      <c r="M79" s="72"/>
      <c r="N79" s="72"/>
      <c r="O79" s="72"/>
      <c r="P79" s="72"/>
      <c r="Q79" s="72"/>
    </row>
    <row r="80" spans="1:17" s="2" customFormat="1" ht="18.75" customHeight="1" x14ac:dyDescent="0.25">
      <c r="A80" s="77" t="s">
        <v>148</v>
      </c>
      <c r="B80" s="77"/>
      <c r="C80" s="77"/>
      <c r="D80" s="77"/>
      <c r="E80" s="77"/>
      <c r="F80" s="77"/>
      <c r="G80" s="77"/>
      <c r="H80" s="77"/>
      <c r="I80" s="77"/>
      <c r="J80" s="77"/>
      <c r="K80" s="77"/>
      <c r="L80" s="77"/>
      <c r="M80" s="77"/>
      <c r="N80" s="77"/>
      <c r="O80" s="77"/>
      <c r="P80" s="77"/>
      <c r="Q80" s="77"/>
    </row>
    <row r="81" spans="1:17" s="2" customFormat="1" x14ac:dyDescent="0.25">
      <c r="A81" s="72"/>
      <c r="B81" s="72"/>
      <c r="C81" s="72"/>
      <c r="D81" s="72"/>
      <c r="E81" s="72"/>
      <c r="F81" s="72"/>
      <c r="G81" s="72"/>
      <c r="H81" s="72"/>
      <c r="I81" s="72"/>
      <c r="J81" s="72"/>
      <c r="K81" s="72"/>
      <c r="L81" s="72"/>
      <c r="M81" s="72"/>
      <c r="N81" s="72"/>
      <c r="O81" s="72"/>
      <c r="P81" s="72"/>
      <c r="Q81" s="72"/>
    </row>
    <row r="82" spans="1:17" s="2" customFormat="1" ht="17.25" customHeight="1" x14ac:dyDescent="0.25">
      <c r="A82" s="234" t="s">
        <v>296</v>
      </c>
      <c r="B82" s="234"/>
      <c r="C82" s="234"/>
      <c r="D82" s="234"/>
      <c r="E82" s="234"/>
      <c r="F82" s="234"/>
      <c r="G82" s="234"/>
      <c r="H82" s="234"/>
      <c r="I82" s="234"/>
      <c r="J82" s="234"/>
      <c r="K82" s="234"/>
      <c r="L82" s="234"/>
      <c r="M82" s="202">
        <v>78910334.969999999</v>
      </c>
      <c r="N82" s="202"/>
      <c r="O82" s="202"/>
      <c r="P82" s="202"/>
      <c r="Q82" s="202"/>
    </row>
    <row r="83" spans="1:17" s="2" customFormat="1" ht="17.25" customHeight="1" x14ac:dyDescent="0.25">
      <c r="A83" s="234" t="s">
        <v>120</v>
      </c>
      <c r="B83" s="234"/>
      <c r="C83" s="234"/>
      <c r="D83" s="234"/>
      <c r="E83" s="234"/>
      <c r="F83" s="234"/>
      <c r="G83" s="234"/>
      <c r="H83" s="234"/>
      <c r="I83" s="234"/>
      <c r="J83" s="234"/>
      <c r="K83" s="234"/>
      <c r="L83" s="234"/>
      <c r="M83" s="202">
        <v>9876864.4600000009</v>
      </c>
      <c r="N83" s="202"/>
      <c r="O83" s="202"/>
      <c r="P83" s="202"/>
      <c r="Q83" s="202"/>
    </row>
    <row r="84" spans="1:17" s="2" customFormat="1" ht="17.25" customHeight="1" x14ac:dyDescent="0.25">
      <c r="A84" s="234" t="s">
        <v>133</v>
      </c>
      <c r="B84" s="234"/>
      <c r="C84" s="234"/>
      <c r="D84" s="234"/>
      <c r="E84" s="234"/>
      <c r="F84" s="234"/>
      <c r="G84" s="234"/>
      <c r="H84" s="234"/>
      <c r="I84" s="234"/>
      <c r="J84" s="234"/>
      <c r="K84" s="234"/>
      <c r="L84" s="234"/>
      <c r="M84" s="202">
        <v>3076563.22</v>
      </c>
      <c r="N84" s="202"/>
      <c r="O84" s="202"/>
      <c r="P84" s="202"/>
      <c r="Q84" s="202"/>
    </row>
    <row r="85" spans="1:17" s="2" customFormat="1" ht="17.25" customHeight="1" x14ac:dyDescent="0.25">
      <c r="A85" s="234" t="s">
        <v>297</v>
      </c>
      <c r="B85" s="234"/>
      <c r="C85" s="234"/>
      <c r="D85" s="234"/>
      <c r="E85" s="234"/>
      <c r="F85" s="234"/>
      <c r="G85" s="234"/>
      <c r="H85" s="234"/>
      <c r="I85" s="234"/>
      <c r="J85" s="234"/>
      <c r="K85" s="234"/>
      <c r="L85" s="234"/>
      <c r="M85" s="202">
        <v>328286049.44</v>
      </c>
      <c r="N85" s="202"/>
      <c r="O85" s="202"/>
      <c r="P85" s="202"/>
      <c r="Q85" s="202"/>
    </row>
    <row r="86" spans="1:17" s="2" customFormat="1" ht="16.5" customHeight="1" x14ac:dyDescent="0.25">
      <c r="A86" s="234" t="s">
        <v>122</v>
      </c>
      <c r="B86" s="234"/>
      <c r="C86" s="234"/>
      <c r="D86" s="234"/>
      <c r="E86" s="234"/>
      <c r="F86" s="234"/>
      <c r="G86" s="234"/>
      <c r="H86" s="234"/>
      <c r="I86" s="234"/>
      <c r="J86" s="234"/>
      <c r="K86" s="234"/>
      <c r="L86" s="234"/>
      <c r="M86" s="202">
        <v>316997.5</v>
      </c>
      <c r="N86" s="202"/>
      <c r="O86" s="202"/>
      <c r="P86" s="202"/>
      <c r="Q86" s="202"/>
    </row>
    <row r="87" spans="1:17" s="2" customFormat="1" ht="17.25" customHeight="1" x14ac:dyDescent="0.25">
      <c r="A87" s="234" t="s">
        <v>117</v>
      </c>
      <c r="B87" s="234"/>
      <c r="C87" s="234"/>
      <c r="D87" s="234"/>
      <c r="E87" s="234"/>
      <c r="F87" s="234"/>
      <c r="G87" s="234"/>
      <c r="H87" s="234"/>
      <c r="I87" s="234"/>
      <c r="J87" s="234"/>
      <c r="K87" s="234"/>
      <c r="L87" s="234"/>
      <c r="M87" s="202">
        <v>202806628.63999999</v>
      </c>
      <c r="N87" s="202"/>
      <c r="O87" s="202"/>
      <c r="P87" s="202"/>
      <c r="Q87" s="202"/>
    </row>
    <row r="88" spans="1:17" s="2" customFormat="1" ht="18.75" customHeight="1" x14ac:dyDescent="0.25">
      <c r="A88" s="234" t="s">
        <v>123</v>
      </c>
      <c r="B88" s="234"/>
      <c r="C88" s="234"/>
      <c r="D88" s="234"/>
      <c r="E88" s="234"/>
      <c r="F88" s="234"/>
      <c r="G88" s="234"/>
      <c r="H88" s="234"/>
      <c r="I88" s="234"/>
      <c r="J88" s="234"/>
      <c r="K88" s="234"/>
      <c r="L88" s="234"/>
      <c r="M88" s="202">
        <v>794999.73</v>
      </c>
      <c r="N88" s="202"/>
      <c r="O88" s="202"/>
      <c r="P88" s="202"/>
      <c r="Q88" s="202"/>
    </row>
    <row r="89" spans="1:17" s="2" customFormat="1" x14ac:dyDescent="0.25">
      <c r="A89" s="77" t="s">
        <v>5</v>
      </c>
      <c r="B89" s="77"/>
      <c r="C89" s="77"/>
      <c r="D89" s="77"/>
      <c r="E89" s="77"/>
      <c r="F89" s="77"/>
      <c r="G89" s="77"/>
      <c r="H89" s="77"/>
      <c r="I89" s="77"/>
      <c r="J89" s="77"/>
      <c r="K89" s="77"/>
      <c r="L89" s="77"/>
      <c r="M89" s="226">
        <f>SUM(M82:Q88)</f>
        <v>624068437.96000004</v>
      </c>
      <c r="N89" s="226"/>
      <c r="O89" s="226"/>
      <c r="P89" s="226"/>
      <c r="Q89" s="226"/>
    </row>
    <row r="90" spans="1:17" s="2" customFormat="1" x14ac:dyDescent="0.25">
      <c r="A90" s="160"/>
      <c r="B90" s="160"/>
      <c r="C90" s="160"/>
      <c r="D90" s="160"/>
      <c r="E90" s="160"/>
      <c r="F90" s="160"/>
      <c r="G90" s="160"/>
      <c r="H90" s="160"/>
      <c r="I90" s="160"/>
      <c r="J90" s="160"/>
      <c r="K90" s="160"/>
      <c r="L90" s="160"/>
      <c r="M90" s="160"/>
      <c r="N90" s="160"/>
      <c r="O90" s="160"/>
      <c r="P90" s="160"/>
      <c r="Q90" s="160"/>
    </row>
    <row r="91" spans="1:17" s="2" customFormat="1" ht="19.5" customHeight="1" x14ac:dyDescent="0.25">
      <c r="A91" s="77" t="s">
        <v>149</v>
      </c>
      <c r="B91" s="77"/>
      <c r="C91" s="77"/>
      <c r="D91" s="77"/>
      <c r="E91" s="77"/>
      <c r="F91" s="77"/>
      <c r="G91" s="77"/>
      <c r="H91" s="77"/>
      <c r="I91" s="77"/>
      <c r="J91" s="77"/>
      <c r="K91" s="77"/>
      <c r="L91" s="77"/>
      <c r="M91" s="77"/>
      <c r="N91" s="77"/>
      <c r="O91" s="77"/>
      <c r="P91" s="77"/>
      <c r="Q91" s="77"/>
    </row>
    <row r="92" spans="1:17" s="2" customFormat="1" x14ac:dyDescent="0.25">
      <c r="A92" s="160"/>
      <c r="B92" s="160"/>
      <c r="C92" s="160"/>
      <c r="D92" s="160"/>
      <c r="E92" s="160"/>
      <c r="F92" s="160"/>
      <c r="G92" s="160"/>
      <c r="H92" s="160"/>
      <c r="I92" s="160"/>
      <c r="J92" s="160"/>
      <c r="K92" s="160"/>
      <c r="L92" s="160"/>
      <c r="M92" s="160"/>
      <c r="N92" s="160"/>
      <c r="O92" s="160"/>
      <c r="P92" s="160"/>
      <c r="Q92" s="160"/>
    </row>
    <row r="93" spans="1:17" s="2" customFormat="1" ht="19.5" customHeight="1" x14ac:dyDescent="0.25">
      <c r="A93" s="234" t="s">
        <v>204</v>
      </c>
      <c r="B93" s="234"/>
      <c r="C93" s="234"/>
      <c r="D93" s="234"/>
      <c r="E93" s="234"/>
      <c r="F93" s="234"/>
      <c r="G93" s="234"/>
      <c r="H93" s="234"/>
      <c r="I93" s="234"/>
      <c r="J93" s="234"/>
      <c r="K93" s="234"/>
      <c r="L93" s="234"/>
      <c r="M93" s="202">
        <v>619538.02</v>
      </c>
      <c r="N93" s="202"/>
      <c r="O93" s="202"/>
      <c r="P93" s="202"/>
      <c r="Q93" s="202"/>
    </row>
    <row r="94" spans="1:17" s="2" customFormat="1" ht="17.25" customHeight="1" x14ac:dyDescent="0.25">
      <c r="A94" s="234" t="s">
        <v>298</v>
      </c>
      <c r="B94" s="234"/>
      <c r="C94" s="234"/>
      <c r="D94" s="234"/>
      <c r="E94" s="234"/>
      <c r="F94" s="234"/>
      <c r="G94" s="234"/>
      <c r="H94" s="234"/>
      <c r="I94" s="234"/>
      <c r="J94" s="234"/>
      <c r="K94" s="234"/>
      <c r="L94" s="234"/>
      <c r="M94" s="202">
        <v>5070105.24</v>
      </c>
      <c r="N94" s="202"/>
      <c r="O94" s="202"/>
      <c r="P94" s="202"/>
      <c r="Q94" s="202"/>
    </row>
    <row r="95" spans="1:17" s="2" customFormat="1" ht="17.25" customHeight="1" x14ac:dyDescent="0.25">
      <c r="A95" s="77" t="s">
        <v>5</v>
      </c>
      <c r="B95" s="77"/>
      <c r="C95" s="77"/>
      <c r="D95" s="77"/>
      <c r="E95" s="77"/>
      <c r="F95" s="77"/>
      <c r="G95" s="77"/>
      <c r="H95" s="77"/>
      <c r="I95" s="77"/>
      <c r="J95" s="77"/>
      <c r="K95" s="77"/>
      <c r="L95" s="77"/>
      <c r="M95" s="226">
        <f>SUM(M93:Q94)</f>
        <v>5689643.2599999998</v>
      </c>
      <c r="N95" s="226"/>
      <c r="O95" s="226"/>
      <c r="P95" s="226"/>
      <c r="Q95" s="226"/>
    </row>
    <row r="96" spans="1:17" s="2" customFormat="1" ht="17.25" customHeight="1" x14ac:dyDescent="0.25">
      <c r="A96" s="32"/>
      <c r="B96" s="32"/>
      <c r="C96" s="32"/>
      <c r="D96" s="32"/>
      <c r="E96" s="32"/>
      <c r="F96" s="32"/>
      <c r="G96" s="32"/>
      <c r="H96" s="32"/>
      <c r="I96" s="32"/>
      <c r="J96" s="32"/>
      <c r="K96" s="32"/>
      <c r="L96" s="32"/>
      <c r="M96" s="26"/>
      <c r="N96" s="26"/>
      <c r="O96" s="26"/>
      <c r="P96" s="26"/>
      <c r="Q96" s="26"/>
    </row>
    <row r="97" spans="1:17" s="2" customFormat="1" ht="17.25" customHeight="1" x14ac:dyDescent="0.25">
      <c r="A97" s="32"/>
      <c r="B97" s="32"/>
      <c r="C97" s="32"/>
      <c r="D97" s="32"/>
      <c r="E97" s="32"/>
      <c r="F97" s="32"/>
      <c r="G97" s="32"/>
      <c r="H97" s="32"/>
      <c r="I97" s="32"/>
      <c r="J97" s="32"/>
      <c r="K97" s="32"/>
      <c r="L97" s="32"/>
      <c r="M97" s="26"/>
      <c r="N97" s="26"/>
      <c r="O97" s="26"/>
      <c r="P97" s="26"/>
      <c r="Q97" s="26"/>
    </row>
    <row r="98" spans="1:17" s="2" customFormat="1" ht="17.25" customHeight="1" x14ac:dyDescent="0.25">
      <c r="A98" s="32"/>
      <c r="B98" s="32"/>
      <c r="C98" s="32"/>
      <c r="D98" s="32"/>
      <c r="E98" s="32"/>
      <c r="F98" s="32"/>
      <c r="G98" s="32"/>
      <c r="H98" s="32"/>
      <c r="I98" s="32"/>
      <c r="J98" s="32"/>
      <c r="K98" s="32"/>
      <c r="L98" s="32"/>
      <c r="M98" s="26"/>
      <c r="N98" s="26"/>
      <c r="O98" s="26"/>
      <c r="P98" s="26"/>
      <c r="Q98" s="26"/>
    </row>
    <row r="99" spans="1:17" s="2" customFormat="1" x14ac:dyDescent="0.25">
      <c r="A99" s="91" t="s">
        <v>7</v>
      </c>
      <c r="B99" s="91"/>
      <c r="C99" s="91"/>
      <c r="D99" s="91"/>
      <c r="E99" s="91"/>
      <c r="F99" s="91"/>
      <c r="G99" s="91"/>
      <c r="H99" s="91"/>
      <c r="I99" s="91"/>
      <c r="J99" s="91"/>
      <c r="K99" s="91"/>
      <c r="L99" s="91"/>
      <c r="M99" s="91"/>
      <c r="N99" s="91"/>
      <c r="O99" s="91"/>
      <c r="P99" s="91"/>
      <c r="Q99" s="91"/>
    </row>
    <row r="100" spans="1:17" s="2" customFormat="1" ht="166.5" customHeight="1" x14ac:dyDescent="0.25">
      <c r="A100" s="230" t="s">
        <v>322</v>
      </c>
      <c r="B100" s="230"/>
      <c r="C100" s="230"/>
      <c r="D100" s="230"/>
      <c r="E100" s="230"/>
      <c r="F100" s="230"/>
      <c r="G100" s="230"/>
      <c r="H100" s="230"/>
      <c r="I100" s="230"/>
      <c r="J100" s="230"/>
      <c r="K100" s="230"/>
      <c r="L100" s="230"/>
      <c r="M100" s="230"/>
      <c r="N100" s="230"/>
      <c r="O100" s="230"/>
      <c r="P100" s="230"/>
      <c r="Q100" s="230"/>
    </row>
    <row r="101" spans="1:17" ht="15.75" customHeight="1" x14ac:dyDescent="0.25">
      <c r="A101" s="194"/>
      <c r="B101" s="195"/>
      <c r="C101" s="195"/>
      <c r="D101" s="195"/>
      <c r="E101" s="195"/>
      <c r="F101" s="195"/>
      <c r="G101" s="195"/>
      <c r="H101" s="195"/>
      <c r="I101" s="195"/>
      <c r="J101" s="195"/>
      <c r="K101" s="195"/>
      <c r="L101" s="195"/>
      <c r="M101" s="195"/>
      <c r="N101" s="195"/>
      <c r="O101" s="195"/>
      <c r="P101" s="195"/>
      <c r="Q101" s="196"/>
    </row>
    <row r="102" spans="1:17" x14ac:dyDescent="0.25">
      <c r="A102" s="91" t="s">
        <v>8</v>
      </c>
      <c r="B102" s="91"/>
      <c r="C102" s="91"/>
      <c r="D102" s="91"/>
      <c r="E102" s="91"/>
      <c r="F102" s="91"/>
      <c r="G102" s="91"/>
      <c r="H102" s="91"/>
      <c r="I102" s="91"/>
      <c r="J102" s="91"/>
      <c r="K102" s="91"/>
      <c r="L102" s="91"/>
      <c r="M102" s="91"/>
      <c r="N102" s="91"/>
      <c r="O102" s="91"/>
      <c r="P102" s="91"/>
      <c r="Q102" s="91"/>
    </row>
    <row r="103" spans="1:17" ht="27" customHeight="1" x14ac:dyDescent="0.25">
      <c r="A103" s="230" t="s">
        <v>150</v>
      </c>
      <c r="B103" s="230"/>
      <c r="C103" s="230"/>
      <c r="D103" s="230"/>
      <c r="E103" s="230"/>
      <c r="F103" s="230"/>
      <c r="G103" s="230"/>
      <c r="H103" s="230"/>
      <c r="I103" s="230"/>
      <c r="J103" s="230"/>
      <c r="K103" s="230"/>
      <c r="L103" s="230"/>
      <c r="M103" s="230"/>
      <c r="N103" s="230"/>
      <c r="O103" s="230"/>
      <c r="P103" s="230"/>
      <c r="Q103" s="230"/>
    </row>
    <row r="104" spans="1:17" ht="15" customHeight="1" x14ac:dyDescent="0.25">
      <c r="A104" s="194"/>
      <c r="B104" s="195"/>
      <c r="C104" s="195"/>
      <c r="D104" s="195"/>
      <c r="E104" s="195"/>
      <c r="F104" s="195"/>
      <c r="G104" s="195"/>
      <c r="H104" s="195"/>
      <c r="I104" s="195"/>
      <c r="J104" s="195"/>
      <c r="K104" s="195"/>
      <c r="L104" s="195"/>
      <c r="M104" s="195"/>
      <c r="N104" s="195"/>
      <c r="O104" s="195"/>
      <c r="P104" s="195"/>
      <c r="Q104" s="196"/>
    </row>
    <row r="105" spans="1:17" ht="15.75" x14ac:dyDescent="0.25">
      <c r="A105" s="199" t="s">
        <v>100</v>
      </c>
      <c r="B105" s="323"/>
      <c r="C105" s="323"/>
      <c r="D105" s="323"/>
      <c r="E105" s="323"/>
      <c r="F105" s="323"/>
      <c r="G105" s="323"/>
      <c r="H105" s="323"/>
      <c r="I105" s="323"/>
      <c r="J105" s="323"/>
      <c r="K105" s="323"/>
      <c r="L105" s="323"/>
      <c r="M105" s="323"/>
      <c r="N105" s="323"/>
      <c r="O105" s="323"/>
      <c r="P105" s="323"/>
      <c r="Q105" s="323"/>
    </row>
    <row r="106" spans="1:17" ht="18.75" customHeight="1" x14ac:dyDescent="0.25">
      <c r="A106" s="324"/>
      <c r="B106" s="325"/>
      <c r="C106" s="325"/>
      <c r="D106" s="325"/>
      <c r="E106" s="325"/>
      <c r="F106" s="325"/>
      <c r="G106" s="325"/>
      <c r="H106" s="325"/>
      <c r="I106" s="325"/>
      <c r="J106" s="325"/>
      <c r="K106" s="325"/>
      <c r="L106" s="325"/>
      <c r="M106" s="325"/>
      <c r="N106" s="325"/>
      <c r="O106" s="325"/>
      <c r="P106" s="325"/>
      <c r="Q106" s="326"/>
    </row>
    <row r="107" spans="1:17" x14ac:dyDescent="0.25">
      <c r="A107" s="91" t="s">
        <v>86</v>
      </c>
      <c r="B107" s="91"/>
      <c r="C107" s="91"/>
      <c r="D107" s="91"/>
      <c r="E107" s="91"/>
      <c r="F107" s="91"/>
      <c r="G107" s="91"/>
      <c r="H107" s="91"/>
      <c r="I107" s="91"/>
      <c r="J107" s="91"/>
      <c r="K107" s="91"/>
      <c r="L107" s="91"/>
      <c r="M107" s="91"/>
      <c r="N107" s="91"/>
      <c r="O107" s="91"/>
      <c r="P107" s="91"/>
      <c r="Q107" s="91"/>
    </row>
    <row r="108" spans="1:17" ht="195.75" customHeight="1" x14ac:dyDescent="0.25">
      <c r="A108" s="317" t="s">
        <v>323</v>
      </c>
      <c r="B108" s="317"/>
      <c r="C108" s="317"/>
      <c r="D108" s="317"/>
      <c r="E108" s="317"/>
      <c r="F108" s="317"/>
      <c r="G108" s="317"/>
      <c r="H108" s="317"/>
      <c r="I108" s="317"/>
      <c r="J108" s="317"/>
      <c r="K108" s="317"/>
      <c r="L108" s="317"/>
      <c r="M108" s="317"/>
      <c r="N108" s="317"/>
      <c r="O108" s="317"/>
      <c r="P108" s="317"/>
      <c r="Q108" s="317"/>
    </row>
    <row r="109" spans="1:17" ht="15.75" customHeight="1" x14ac:dyDescent="0.25">
      <c r="A109" s="66"/>
      <c r="B109" s="67"/>
      <c r="C109" s="67"/>
      <c r="D109" s="67"/>
      <c r="E109" s="67"/>
      <c r="F109" s="67"/>
      <c r="G109" s="67"/>
      <c r="H109" s="67"/>
      <c r="I109" s="67"/>
      <c r="J109" s="67"/>
      <c r="K109" s="67"/>
      <c r="L109" s="67"/>
      <c r="M109" s="67"/>
      <c r="N109" s="67"/>
      <c r="O109" s="67"/>
      <c r="P109" s="67"/>
      <c r="Q109" s="68"/>
    </row>
    <row r="110" spans="1:17" s="3" customFormat="1" x14ac:dyDescent="0.25">
      <c r="A110" s="318" t="s">
        <v>96</v>
      </c>
      <c r="B110" s="319"/>
      <c r="C110" s="319"/>
      <c r="D110" s="319"/>
      <c r="E110" s="319"/>
      <c r="F110" s="320"/>
      <c r="G110" s="318" t="s">
        <v>242</v>
      </c>
      <c r="H110" s="320"/>
      <c r="I110" s="318" t="s">
        <v>243</v>
      </c>
      <c r="J110" s="320"/>
      <c r="K110" s="318" t="s">
        <v>244</v>
      </c>
      <c r="L110" s="320"/>
      <c r="M110" s="321" t="s">
        <v>245</v>
      </c>
      <c r="N110" s="322"/>
      <c r="O110" s="318" t="s">
        <v>5</v>
      </c>
      <c r="P110" s="319"/>
      <c r="Q110" s="320"/>
    </row>
    <row r="111" spans="1:17" s="3" customFormat="1" ht="36" customHeight="1" x14ac:dyDescent="0.25">
      <c r="A111" s="236" t="s">
        <v>225</v>
      </c>
      <c r="B111" s="236"/>
      <c r="C111" s="236"/>
      <c r="D111" s="236"/>
      <c r="E111" s="236"/>
      <c r="F111" s="236"/>
      <c r="G111" s="316">
        <v>7939695.3700000001</v>
      </c>
      <c r="H111" s="316"/>
      <c r="I111" s="316">
        <v>144429.34</v>
      </c>
      <c r="J111" s="316"/>
      <c r="K111" s="281">
        <v>405.79</v>
      </c>
      <c r="L111" s="281"/>
      <c r="M111" s="281">
        <v>10653.84</v>
      </c>
      <c r="N111" s="281"/>
      <c r="O111" s="308">
        <f>SUM(G111:N111)</f>
        <v>8095184.3399999999</v>
      </c>
      <c r="P111" s="308"/>
      <c r="Q111" s="308"/>
    </row>
    <row r="112" spans="1:17" s="3" customFormat="1" ht="36" customHeight="1" x14ac:dyDescent="0.25">
      <c r="A112" s="236" t="s">
        <v>227</v>
      </c>
      <c r="B112" s="236"/>
      <c r="C112" s="236"/>
      <c r="D112" s="236"/>
      <c r="E112" s="236"/>
      <c r="F112" s="236"/>
      <c r="G112" s="316">
        <v>23477066.32</v>
      </c>
      <c r="H112" s="316"/>
      <c r="I112" s="316">
        <v>361702.53</v>
      </c>
      <c r="J112" s="316"/>
      <c r="K112" s="281">
        <v>5008.88</v>
      </c>
      <c r="L112" s="281"/>
      <c r="M112" s="281">
        <v>24993.24</v>
      </c>
      <c r="N112" s="281"/>
      <c r="O112" s="308">
        <f>SUM(G112:N112)</f>
        <v>23868770.969999999</v>
      </c>
      <c r="P112" s="308"/>
      <c r="Q112" s="308"/>
    </row>
    <row r="113" spans="1:17" s="3" customFormat="1" ht="36" hidden="1" customHeight="1" x14ac:dyDescent="0.25">
      <c r="A113" s="236" t="s">
        <v>226</v>
      </c>
      <c r="B113" s="236"/>
      <c r="C113" s="236"/>
      <c r="D113" s="236"/>
      <c r="E113" s="236"/>
      <c r="F113" s="236"/>
      <c r="G113" s="316">
        <v>0</v>
      </c>
      <c r="H113" s="316"/>
      <c r="I113" s="316">
        <v>0</v>
      </c>
      <c r="J113" s="316"/>
      <c r="K113" s="281">
        <v>0</v>
      </c>
      <c r="L113" s="281"/>
      <c r="M113" s="281">
        <v>0</v>
      </c>
      <c r="N113" s="281"/>
      <c r="O113" s="308">
        <f>SUM(G113:N113)</f>
        <v>0</v>
      </c>
      <c r="P113" s="308"/>
      <c r="Q113" s="308"/>
    </row>
    <row r="114" spans="1:17" s="3" customFormat="1" ht="35.25" customHeight="1" x14ac:dyDescent="0.25">
      <c r="A114" s="236" t="s">
        <v>228</v>
      </c>
      <c r="B114" s="236"/>
      <c r="C114" s="236"/>
      <c r="D114" s="236"/>
      <c r="E114" s="236"/>
      <c r="F114" s="236"/>
      <c r="G114" s="281">
        <v>543138.1</v>
      </c>
      <c r="H114" s="281"/>
      <c r="I114" s="316">
        <v>41287.94</v>
      </c>
      <c r="J114" s="316"/>
      <c r="K114" s="281">
        <v>177623.45</v>
      </c>
      <c r="L114" s="281"/>
      <c r="M114" s="281">
        <v>12248</v>
      </c>
      <c r="N114" s="281"/>
      <c r="O114" s="308">
        <f>SUM(G114:N114)</f>
        <v>774297.49</v>
      </c>
      <c r="P114" s="308"/>
      <c r="Q114" s="308"/>
    </row>
    <row r="115" spans="1:17" s="3" customFormat="1" ht="43.5" hidden="1" customHeight="1" x14ac:dyDescent="0.25">
      <c r="A115" s="236" t="s">
        <v>195</v>
      </c>
      <c r="B115" s="236"/>
      <c r="C115" s="236"/>
      <c r="D115" s="236"/>
      <c r="E115" s="236"/>
      <c r="F115" s="236"/>
      <c r="G115" s="281">
        <v>0</v>
      </c>
      <c r="H115" s="281"/>
      <c r="I115" s="316">
        <v>0</v>
      </c>
      <c r="J115" s="316"/>
      <c r="K115" s="281">
        <v>0</v>
      </c>
      <c r="L115" s="281"/>
      <c r="M115" s="281">
        <v>0</v>
      </c>
      <c r="N115" s="281"/>
      <c r="O115" s="308">
        <f t="shared" ref="O115" si="0">SUM(G115:N115)</f>
        <v>0</v>
      </c>
      <c r="P115" s="308"/>
      <c r="Q115" s="308"/>
    </row>
    <row r="116" spans="1:17" s="3" customFormat="1" ht="44.25" customHeight="1" x14ac:dyDescent="0.25">
      <c r="A116" s="236" t="s">
        <v>229</v>
      </c>
      <c r="B116" s="236"/>
      <c r="C116" s="236"/>
      <c r="D116" s="236"/>
      <c r="E116" s="236"/>
      <c r="F116" s="236"/>
      <c r="G116" s="281">
        <v>25494018.190000001</v>
      </c>
      <c r="H116" s="281"/>
      <c r="I116" s="316">
        <v>2181180.4300000002</v>
      </c>
      <c r="J116" s="316"/>
      <c r="K116" s="281">
        <v>371538.11</v>
      </c>
      <c r="L116" s="281"/>
      <c r="M116" s="281">
        <v>1439539.27</v>
      </c>
      <c r="N116" s="281"/>
      <c r="O116" s="308">
        <f>SUM(G116:N116)</f>
        <v>29486276</v>
      </c>
      <c r="P116" s="308"/>
      <c r="Q116" s="308"/>
    </row>
    <row r="117" spans="1:17" ht="42" customHeight="1" x14ac:dyDescent="0.25">
      <c r="A117" s="236" t="s">
        <v>230</v>
      </c>
      <c r="B117" s="236"/>
      <c r="C117" s="236"/>
      <c r="D117" s="236"/>
      <c r="E117" s="236"/>
      <c r="F117" s="236"/>
      <c r="G117" s="281">
        <v>3352.44</v>
      </c>
      <c r="H117" s="281"/>
      <c r="I117" s="316">
        <v>0</v>
      </c>
      <c r="J117" s="316"/>
      <c r="K117" s="281">
        <v>11319.92</v>
      </c>
      <c r="L117" s="281"/>
      <c r="M117" s="281">
        <v>10888.68</v>
      </c>
      <c r="N117" s="281"/>
      <c r="O117" s="308">
        <f>SUM(G117:N117)</f>
        <v>25561.040000000001</v>
      </c>
      <c r="P117" s="308"/>
      <c r="Q117" s="308"/>
    </row>
    <row r="118" spans="1:17" ht="39.75" customHeight="1" x14ac:dyDescent="0.25">
      <c r="A118" s="236" t="s">
        <v>231</v>
      </c>
      <c r="B118" s="236"/>
      <c r="C118" s="236"/>
      <c r="D118" s="236"/>
      <c r="E118" s="236"/>
      <c r="F118" s="236"/>
      <c r="G118" s="281">
        <v>398443278.43000001</v>
      </c>
      <c r="H118" s="281"/>
      <c r="I118" s="316">
        <v>266754.17</v>
      </c>
      <c r="J118" s="316"/>
      <c r="K118" s="281">
        <v>391074.35</v>
      </c>
      <c r="L118" s="281"/>
      <c r="M118" s="281">
        <v>541781.38</v>
      </c>
      <c r="N118" s="281"/>
      <c r="O118" s="308">
        <f>SUM(G118:N118)</f>
        <v>399642888.33000004</v>
      </c>
      <c r="P118" s="308"/>
      <c r="Q118" s="308"/>
    </row>
    <row r="119" spans="1:17" ht="36" customHeight="1" x14ac:dyDescent="0.25">
      <c r="A119" s="236" t="s">
        <v>196</v>
      </c>
      <c r="B119" s="236"/>
      <c r="C119" s="236"/>
      <c r="D119" s="236"/>
      <c r="E119" s="236"/>
      <c r="F119" s="236"/>
      <c r="G119" s="281">
        <v>1708820.08</v>
      </c>
      <c r="H119" s="281"/>
      <c r="I119" s="316">
        <v>90000000</v>
      </c>
      <c r="J119" s="316"/>
      <c r="K119" s="281">
        <v>0</v>
      </c>
      <c r="L119" s="281"/>
      <c r="M119" s="281">
        <v>0</v>
      </c>
      <c r="N119" s="281"/>
      <c r="O119" s="308">
        <f>SUM(G119:N119)</f>
        <v>91708820.079999998</v>
      </c>
      <c r="P119" s="308"/>
      <c r="Q119" s="308"/>
    </row>
    <row r="120" spans="1:17" ht="30.75" customHeight="1" x14ac:dyDescent="0.25">
      <c r="A120" s="309" t="s">
        <v>224</v>
      </c>
      <c r="B120" s="310"/>
      <c r="C120" s="310"/>
      <c r="D120" s="310"/>
      <c r="E120" s="310"/>
      <c r="F120" s="311"/>
      <c r="G120" s="270">
        <v>1850</v>
      </c>
      <c r="H120" s="272"/>
      <c r="I120" s="312">
        <v>0</v>
      </c>
      <c r="J120" s="313"/>
      <c r="K120" s="314">
        <v>0</v>
      </c>
      <c r="L120" s="315"/>
      <c r="M120" s="314">
        <v>0</v>
      </c>
      <c r="N120" s="315"/>
      <c r="O120" s="308">
        <f>SUM(G120:N120)</f>
        <v>1850</v>
      </c>
      <c r="P120" s="308"/>
      <c r="Q120" s="308"/>
    </row>
    <row r="121" spans="1:17" ht="20.25" customHeight="1" x14ac:dyDescent="0.25">
      <c r="A121" s="236" t="s">
        <v>101</v>
      </c>
      <c r="B121" s="236"/>
      <c r="C121" s="236"/>
      <c r="D121" s="236"/>
      <c r="E121" s="236"/>
      <c r="F121" s="236"/>
      <c r="G121" s="307">
        <f>SUM(G111:H120)</f>
        <v>457611218.93000001</v>
      </c>
      <c r="H121" s="307"/>
      <c r="I121" s="307">
        <f>SUM(I111:J120)</f>
        <v>92995354.409999996</v>
      </c>
      <c r="J121" s="307"/>
      <c r="K121" s="307">
        <f>SUM(K111:L120)</f>
        <v>956970.5</v>
      </c>
      <c r="L121" s="307"/>
      <c r="M121" s="307">
        <f>SUM(M111:N120)</f>
        <v>2040104.4100000001</v>
      </c>
      <c r="N121" s="307"/>
      <c r="O121" s="308">
        <f>SUM(O111:Q120)</f>
        <v>553603648.25</v>
      </c>
      <c r="P121" s="308"/>
      <c r="Q121" s="308"/>
    </row>
    <row r="122" spans="1:17" x14ac:dyDescent="0.25">
      <c r="A122" s="34"/>
      <c r="B122" s="34"/>
      <c r="C122" s="34"/>
      <c r="D122" s="34"/>
      <c r="E122" s="34"/>
      <c r="F122" s="34"/>
      <c r="G122" s="34"/>
      <c r="H122" s="34"/>
      <c r="I122" s="34"/>
      <c r="J122" s="34"/>
      <c r="K122" s="34"/>
      <c r="L122" s="34"/>
      <c r="M122" s="34"/>
      <c r="N122" s="34"/>
      <c r="O122" s="34"/>
      <c r="P122" s="34"/>
      <c r="Q122" s="34"/>
    </row>
    <row r="123" spans="1:17" x14ac:dyDescent="0.25">
      <c r="A123" s="91" t="s">
        <v>103</v>
      </c>
      <c r="B123" s="91"/>
      <c r="C123" s="91"/>
      <c r="D123" s="91"/>
      <c r="E123" s="91"/>
      <c r="F123" s="91"/>
      <c r="G123" s="91"/>
      <c r="H123" s="91"/>
      <c r="I123" s="91"/>
      <c r="J123" s="91"/>
      <c r="K123" s="91"/>
      <c r="L123" s="91"/>
      <c r="M123" s="91"/>
      <c r="N123" s="91"/>
      <c r="O123" s="91"/>
      <c r="P123" s="91"/>
      <c r="Q123" s="91"/>
    </row>
    <row r="124" spans="1:17" ht="88.5" customHeight="1" x14ac:dyDescent="0.25">
      <c r="A124" s="230" t="s">
        <v>345</v>
      </c>
      <c r="B124" s="230"/>
      <c r="C124" s="230"/>
      <c r="D124" s="230"/>
      <c r="E124" s="230"/>
      <c r="F124" s="230"/>
      <c r="G124" s="230"/>
      <c r="H124" s="230"/>
      <c r="I124" s="230"/>
      <c r="J124" s="230"/>
      <c r="K124" s="230"/>
      <c r="L124" s="230"/>
      <c r="M124" s="230"/>
      <c r="N124" s="230"/>
      <c r="O124" s="230"/>
      <c r="P124" s="230"/>
      <c r="Q124" s="230"/>
    </row>
    <row r="125" spans="1:17" s="2" customFormat="1" ht="12.75" customHeight="1" x14ac:dyDescent="0.25">
      <c r="A125" s="136"/>
      <c r="B125" s="137"/>
      <c r="C125" s="137"/>
      <c r="D125" s="137"/>
      <c r="E125" s="137"/>
      <c r="F125" s="137"/>
      <c r="G125" s="137"/>
      <c r="H125" s="137"/>
      <c r="I125" s="137"/>
      <c r="J125" s="137"/>
      <c r="K125" s="137"/>
      <c r="L125" s="137"/>
      <c r="M125" s="137"/>
      <c r="N125" s="137"/>
      <c r="O125" s="137"/>
      <c r="P125" s="137"/>
      <c r="Q125" s="138"/>
    </row>
    <row r="126" spans="1:17" s="2" customFormat="1" x14ac:dyDescent="0.25">
      <c r="A126" s="77" t="s">
        <v>103</v>
      </c>
      <c r="B126" s="77"/>
      <c r="C126" s="77"/>
      <c r="D126" s="77"/>
      <c r="E126" s="77"/>
      <c r="F126" s="77"/>
      <c r="G126" s="77"/>
      <c r="H126" s="77"/>
      <c r="I126" s="77"/>
      <c r="J126" s="77"/>
      <c r="K126" s="77"/>
      <c r="L126" s="77"/>
      <c r="M126" s="241">
        <v>77928862.909999996</v>
      </c>
      <c r="N126" s="241"/>
      <c r="O126" s="241"/>
      <c r="P126" s="241"/>
      <c r="Q126" s="241"/>
    </row>
    <row r="127" spans="1:17" s="2" customFormat="1" x14ac:dyDescent="0.25">
      <c r="A127" s="77" t="s">
        <v>104</v>
      </c>
      <c r="B127" s="77"/>
      <c r="C127" s="77"/>
      <c r="D127" s="77"/>
      <c r="E127" s="77"/>
      <c r="F127" s="77"/>
      <c r="G127" s="77"/>
      <c r="H127" s="77"/>
      <c r="I127" s="77"/>
      <c r="J127" s="77"/>
      <c r="K127" s="77"/>
      <c r="L127" s="77"/>
      <c r="M127" s="250">
        <v>229980992.75999999</v>
      </c>
      <c r="N127" s="250"/>
      <c r="O127" s="250"/>
      <c r="P127" s="250"/>
      <c r="Q127" s="250"/>
    </row>
    <row r="128" spans="1:17" s="2" customFormat="1" ht="76.5" customHeight="1" x14ac:dyDescent="0.25">
      <c r="A128" s="193" t="s">
        <v>324</v>
      </c>
      <c r="B128" s="301"/>
      <c r="C128" s="301"/>
      <c r="D128" s="301"/>
      <c r="E128" s="301"/>
      <c r="F128" s="301"/>
      <c r="G128" s="301"/>
      <c r="H128" s="301"/>
      <c r="I128" s="301"/>
      <c r="J128" s="301"/>
      <c r="K128" s="301"/>
      <c r="L128" s="301"/>
      <c r="M128" s="301"/>
      <c r="N128" s="301"/>
      <c r="O128" s="301"/>
      <c r="P128" s="301"/>
      <c r="Q128" s="302"/>
    </row>
    <row r="129" spans="1:17" s="2" customFormat="1" x14ac:dyDescent="0.25">
      <c r="A129" s="98" t="s">
        <v>314</v>
      </c>
      <c r="B129" s="99"/>
      <c r="C129" s="64"/>
      <c r="D129" s="64"/>
      <c r="E129" s="64"/>
      <c r="F129" s="64"/>
      <c r="G129" s="64"/>
      <c r="H129" s="64"/>
      <c r="I129" s="64"/>
      <c r="J129" s="64"/>
      <c r="K129" s="64"/>
      <c r="L129" s="64"/>
      <c r="M129" s="64"/>
      <c r="N129" s="64"/>
      <c r="O129" s="64"/>
      <c r="P129" s="64"/>
      <c r="Q129" s="65"/>
    </row>
    <row r="130" spans="1:17" s="2" customFormat="1" x14ac:dyDescent="0.25">
      <c r="A130" s="98" t="s">
        <v>241</v>
      </c>
      <c r="B130" s="99"/>
      <c r="C130" s="64"/>
      <c r="D130" s="64"/>
      <c r="E130" s="64"/>
      <c r="F130" s="64"/>
      <c r="G130" s="64"/>
      <c r="H130" s="64"/>
      <c r="I130" s="64"/>
      <c r="J130" s="64"/>
      <c r="K130" s="64"/>
      <c r="L130" s="64"/>
      <c r="M130" s="64"/>
      <c r="N130" s="64"/>
      <c r="O130" s="64"/>
      <c r="P130" s="64"/>
      <c r="Q130" s="65"/>
    </row>
    <row r="131" spans="1:17" s="2" customFormat="1" x14ac:dyDescent="0.25">
      <c r="A131" s="303" t="s">
        <v>235</v>
      </c>
      <c r="B131" s="304"/>
      <c r="C131" s="305"/>
      <c r="D131" s="305"/>
      <c r="E131" s="305"/>
      <c r="F131" s="305"/>
      <c r="G131" s="305"/>
      <c r="H131" s="305"/>
      <c r="I131" s="305"/>
      <c r="J131" s="305"/>
      <c r="K131" s="305"/>
      <c r="L131" s="305"/>
      <c r="M131" s="305"/>
      <c r="N131" s="305"/>
      <c r="O131" s="305"/>
      <c r="P131" s="305"/>
      <c r="Q131" s="306"/>
    </row>
    <row r="132" spans="1:17" s="2" customFormat="1" x14ac:dyDescent="0.25">
      <c r="A132" s="296" t="s">
        <v>172</v>
      </c>
      <c r="B132" s="296"/>
      <c r="C132" s="296"/>
      <c r="D132" s="296"/>
      <c r="E132" s="296"/>
      <c r="F132" s="296"/>
      <c r="G132" s="296"/>
      <c r="H132" s="296"/>
      <c r="I132" s="296"/>
      <c r="J132" s="296"/>
      <c r="K132" s="296"/>
      <c r="L132" s="296"/>
      <c r="M132" s="297">
        <f>SUM(M126:Q127)</f>
        <v>307909855.66999996</v>
      </c>
      <c r="N132" s="297"/>
      <c r="O132" s="297"/>
      <c r="P132" s="297"/>
      <c r="Q132" s="297"/>
    </row>
    <row r="133" spans="1:17" s="2" customFormat="1" x14ac:dyDescent="0.25">
      <c r="A133" s="298"/>
      <c r="B133" s="299"/>
      <c r="C133" s="299"/>
      <c r="D133" s="299"/>
      <c r="E133" s="299"/>
      <c r="F133" s="299"/>
      <c r="G133" s="299"/>
      <c r="H133" s="299"/>
      <c r="I133" s="299"/>
      <c r="J133" s="299"/>
      <c r="K133" s="299"/>
      <c r="L133" s="299"/>
      <c r="M133" s="299"/>
      <c r="N133" s="299"/>
      <c r="O133" s="299"/>
      <c r="P133" s="299"/>
      <c r="Q133" s="300"/>
    </row>
    <row r="134" spans="1:17" s="2" customFormat="1" ht="18.75" x14ac:dyDescent="0.25">
      <c r="A134" s="244" t="s">
        <v>9</v>
      </c>
      <c r="B134" s="244"/>
      <c r="C134" s="244"/>
      <c r="D134" s="244"/>
      <c r="E134" s="244"/>
      <c r="F134" s="244"/>
      <c r="G134" s="244"/>
      <c r="H134" s="244"/>
      <c r="I134" s="244"/>
      <c r="J134" s="244"/>
      <c r="K134" s="244"/>
      <c r="L134" s="244"/>
      <c r="M134" s="244"/>
      <c r="N134" s="244"/>
      <c r="O134" s="244"/>
      <c r="P134" s="244"/>
      <c r="Q134" s="244"/>
    </row>
    <row r="135" spans="1:17" s="2" customFormat="1" ht="14.25" customHeight="1" x14ac:dyDescent="0.25">
      <c r="A135" s="257"/>
      <c r="B135" s="258"/>
      <c r="C135" s="258"/>
      <c r="D135" s="258"/>
      <c r="E135" s="258"/>
      <c r="F135" s="258"/>
      <c r="G135" s="258"/>
      <c r="H135" s="258"/>
      <c r="I135" s="258"/>
      <c r="J135" s="258"/>
      <c r="K135" s="258"/>
      <c r="L135" s="258"/>
      <c r="M135" s="258"/>
      <c r="N135" s="258"/>
      <c r="O135" s="258"/>
      <c r="P135" s="258"/>
      <c r="Q135" s="259"/>
    </row>
    <row r="136" spans="1:17" s="2" customFormat="1" x14ac:dyDescent="0.25">
      <c r="A136" s="212" t="s">
        <v>246</v>
      </c>
      <c r="B136" s="212"/>
      <c r="C136" s="212"/>
      <c r="D136" s="212"/>
      <c r="E136" s="212"/>
      <c r="F136" s="212"/>
      <c r="G136" s="212"/>
      <c r="H136" s="212"/>
      <c r="I136" s="212"/>
      <c r="J136" s="212"/>
      <c r="K136" s="212"/>
      <c r="L136" s="212"/>
      <c r="M136" s="212"/>
      <c r="N136" s="212"/>
      <c r="O136" s="212"/>
      <c r="P136" s="212"/>
      <c r="Q136" s="212"/>
    </row>
    <row r="137" spans="1:17" s="2" customFormat="1" ht="30" customHeight="1" x14ac:dyDescent="0.25">
      <c r="A137" s="295" t="s">
        <v>299</v>
      </c>
      <c r="B137" s="295"/>
      <c r="C137" s="295"/>
      <c r="D137" s="295"/>
      <c r="E137" s="295"/>
      <c r="F137" s="295"/>
      <c r="G137" s="295"/>
      <c r="H137" s="295"/>
      <c r="I137" s="295"/>
      <c r="J137" s="295"/>
      <c r="K137" s="295"/>
      <c r="L137" s="295"/>
      <c r="M137" s="295"/>
      <c r="N137" s="295"/>
      <c r="O137" s="295"/>
      <c r="P137" s="295"/>
      <c r="Q137" s="295"/>
    </row>
    <row r="138" spans="1:17" s="2" customFormat="1" ht="11.25" customHeight="1" x14ac:dyDescent="0.25">
      <c r="A138" s="142"/>
      <c r="B138" s="143"/>
      <c r="C138" s="143"/>
      <c r="D138" s="143"/>
      <c r="E138" s="143"/>
      <c r="F138" s="143"/>
      <c r="G138" s="143"/>
      <c r="H138" s="143"/>
      <c r="I138" s="143"/>
      <c r="J138" s="143"/>
      <c r="K138" s="143"/>
      <c r="L138" s="143"/>
      <c r="M138" s="143"/>
      <c r="N138" s="143"/>
      <c r="O138" s="143"/>
      <c r="P138" s="143"/>
      <c r="Q138" s="144"/>
    </row>
    <row r="139" spans="1:17" s="2" customFormat="1" x14ac:dyDescent="0.25">
      <c r="A139" s="77" t="s">
        <v>10</v>
      </c>
      <c r="B139" s="77"/>
      <c r="C139" s="77"/>
      <c r="D139" s="77"/>
      <c r="E139" s="77"/>
      <c r="F139" s="77"/>
      <c r="G139" s="77"/>
      <c r="H139" s="77"/>
      <c r="I139" s="77"/>
      <c r="J139" s="77"/>
      <c r="K139" s="226">
        <f>SUM(K140:M143)</f>
        <v>233835594.97</v>
      </c>
      <c r="L139" s="226"/>
      <c r="M139" s="226"/>
      <c r="N139" s="226"/>
      <c r="O139" s="226"/>
      <c r="P139" s="226"/>
      <c r="Q139" s="226"/>
    </row>
    <row r="140" spans="1:17" s="2" customFormat="1" x14ac:dyDescent="0.25">
      <c r="A140" s="234" t="s">
        <v>137</v>
      </c>
      <c r="B140" s="234"/>
      <c r="C140" s="234"/>
      <c r="D140" s="234"/>
      <c r="E140" s="234"/>
      <c r="F140" s="234"/>
      <c r="G140" s="234"/>
      <c r="H140" s="234"/>
      <c r="I140" s="234"/>
      <c r="J140" s="234"/>
      <c r="K140" s="202">
        <v>943008.4</v>
      </c>
      <c r="L140" s="202"/>
      <c r="M140" s="202"/>
      <c r="N140" s="265"/>
      <c r="O140" s="265"/>
      <c r="P140" s="265"/>
      <c r="Q140" s="265"/>
    </row>
    <row r="141" spans="1:17" s="2" customFormat="1" x14ac:dyDescent="0.25">
      <c r="A141" s="234" t="s">
        <v>11</v>
      </c>
      <c r="B141" s="234"/>
      <c r="C141" s="234"/>
      <c r="D141" s="234"/>
      <c r="E141" s="234"/>
      <c r="F141" s="234"/>
      <c r="G141" s="234"/>
      <c r="H141" s="234"/>
      <c r="I141" s="234"/>
      <c r="J141" s="234"/>
      <c r="K141" s="202">
        <v>150231492.38</v>
      </c>
      <c r="L141" s="202"/>
      <c r="M141" s="202"/>
      <c r="N141" s="265"/>
      <c r="O141" s="265"/>
      <c r="P141" s="265"/>
      <c r="Q141" s="265"/>
    </row>
    <row r="142" spans="1:17" s="2" customFormat="1" x14ac:dyDescent="0.25">
      <c r="A142" s="234" t="s">
        <v>216</v>
      </c>
      <c r="B142" s="234"/>
      <c r="C142" s="234"/>
      <c r="D142" s="234"/>
      <c r="E142" s="234"/>
      <c r="F142" s="234"/>
      <c r="G142" s="234"/>
      <c r="H142" s="234"/>
      <c r="I142" s="234"/>
      <c r="J142" s="234"/>
      <c r="K142" s="202">
        <v>59275974.310000002</v>
      </c>
      <c r="L142" s="202"/>
      <c r="M142" s="202"/>
      <c r="N142" s="265"/>
      <c r="O142" s="265"/>
      <c r="P142" s="265"/>
      <c r="Q142" s="265"/>
    </row>
    <row r="143" spans="1:17" s="2" customFormat="1" ht="15" customHeight="1" x14ac:dyDescent="0.25">
      <c r="A143" s="234" t="s">
        <v>108</v>
      </c>
      <c r="B143" s="234"/>
      <c r="C143" s="234"/>
      <c r="D143" s="234"/>
      <c r="E143" s="234"/>
      <c r="F143" s="234"/>
      <c r="G143" s="234"/>
      <c r="H143" s="234"/>
      <c r="I143" s="234"/>
      <c r="J143" s="234"/>
      <c r="K143" s="202">
        <v>23385119.879999999</v>
      </c>
      <c r="L143" s="202"/>
      <c r="M143" s="202"/>
      <c r="N143" s="265"/>
      <c r="O143" s="265"/>
      <c r="P143" s="265"/>
      <c r="Q143" s="265"/>
    </row>
    <row r="144" spans="1:17" s="2" customFormat="1" x14ac:dyDescent="0.25">
      <c r="A144" s="77" t="s">
        <v>13</v>
      </c>
      <c r="B144" s="77"/>
      <c r="C144" s="77"/>
      <c r="D144" s="77"/>
      <c r="E144" s="77"/>
      <c r="F144" s="77"/>
      <c r="G144" s="77"/>
      <c r="H144" s="77"/>
      <c r="I144" s="77"/>
      <c r="J144" s="77"/>
      <c r="K144" s="226">
        <f>SUM(K145:M147)</f>
        <v>98227099.810000002</v>
      </c>
      <c r="L144" s="226"/>
      <c r="M144" s="226"/>
      <c r="N144" s="226"/>
      <c r="O144" s="226"/>
      <c r="P144" s="226"/>
      <c r="Q144" s="226"/>
    </row>
    <row r="145" spans="1:17" s="2" customFormat="1" x14ac:dyDescent="0.25">
      <c r="A145" s="234" t="s">
        <v>109</v>
      </c>
      <c r="B145" s="234"/>
      <c r="C145" s="234"/>
      <c r="D145" s="234"/>
      <c r="E145" s="234"/>
      <c r="F145" s="234"/>
      <c r="G145" s="234"/>
      <c r="H145" s="234"/>
      <c r="I145" s="234"/>
      <c r="J145" s="234"/>
      <c r="K145" s="202">
        <v>17433296.620000001</v>
      </c>
      <c r="L145" s="202"/>
      <c r="M145" s="202"/>
      <c r="N145" s="265"/>
      <c r="O145" s="265"/>
      <c r="P145" s="265"/>
      <c r="Q145" s="265"/>
    </row>
    <row r="146" spans="1:17" s="2" customFormat="1" x14ac:dyDescent="0.25">
      <c r="A146" s="234" t="s">
        <v>110</v>
      </c>
      <c r="B146" s="234"/>
      <c r="C146" s="234"/>
      <c r="D146" s="234"/>
      <c r="E146" s="234"/>
      <c r="F146" s="234"/>
      <c r="G146" s="234"/>
      <c r="H146" s="234"/>
      <c r="I146" s="234"/>
      <c r="J146" s="234"/>
      <c r="K146" s="202">
        <v>3941419.56</v>
      </c>
      <c r="L146" s="202"/>
      <c r="M146" s="202"/>
      <c r="N146" s="265"/>
      <c r="O146" s="265"/>
      <c r="P146" s="265"/>
      <c r="Q146" s="265"/>
    </row>
    <row r="147" spans="1:17" s="2" customFormat="1" x14ac:dyDescent="0.25">
      <c r="A147" s="156" t="s">
        <v>14</v>
      </c>
      <c r="B147" s="156"/>
      <c r="C147" s="156"/>
      <c r="D147" s="156"/>
      <c r="E147" s="156"/>
      <c r="F147" s="156"/>
      <c r="G147" s="156"/>
      <c r="H147" s="156"/>
      <c r="I147" s="156"/>
      <c r="J147" s="156"/>
      <c r="K147" s="202">
        <v>76852383.629999995</v>
      </c>
      <c r="L147" s="202"/>
      <c r="M147" s="202"/>
      <c r="N147" s="265"/>
      <c r="O147" s="265"/>
      <c r="P147" s="265"/>
      <c r="Q147" s="265"/>
    </row>
    <row r="148" spans="1:17" s="2" customFormat="1" x14ac:dyDescent="0.25">
      <c r="A148" s="77" t="s">
        <v>15</v>
      </c>
      <c r="B148" s="77"/>
      <c r="C148" s="77"/>
      <c r="D148" s="77"/>
      <c r="E148" s="77"/>
      <c r="F148" s="77"/>
      <c r="G148" s="77"/>
      <c r="H148" s="77"/>
      <c r="I148" s="77"/>
      <c r="J148" s="77"/>
      <c r="K148" s="226">
        <f>SUM(K149)</f>
        <v>2597993.58</v>
      </c>
      <c r="L148" s="226"/>
      <c r="M148" s="226"/>
      <c r="N148" s="226"/>
      <c r="O148" s="226"/>
      <c r="P148" s="226"/>
      <c r="Q148" s="226"/>
    </row>
    <row r="149" spans="1:17" s="2" customFormat="1" ht="15" customHeight="1" x14ac:dyDescent="0.25">
      <c r="A149" s="234" t="s">
        <v>78</v>
      </c>
      <c r="B149" s="234"/>
      <c r="C149" s="234"/>
      <c r="D149" s="234"/>
      <c r="E149" s="234"/>
      <c r="F149" s="234"/>
      <c r="G149" s="234"/>
      <c r="H149" s="234"/>
      <c r="I149" s="234"/>
      <c r="J149" s="234"/>
      <c r="K149" s="202">
        <v>2597993.58</v>
      </c>
      <c r="L149" s="202"/>
      <c r="M149" s="202"/>
      <c r="N149" s="265"/>
      <c r="O149" s="265"/>
      <c r="P149" s="265"/>
      <c r="Q149" s="265"/>
    </row>
    <row r="150" spans="1:17" s="2" customFormat="1" x14ac:dyDescent="0.25">
      <c r="A150" s="77" t="s">
        <v>16</v>
      </c>
      <c r="B150" s="77"/>
      <c r="C150" s="77"/>
      <c r="D150" s="77"/>
      <c r="E150" s="77"/>
      <c r="F150" s="77"/>
      <c r="G150" s="77"/>
      <c r="H150" s="77"/>
      <c r="I150" s="77"/>
      <c r="J150" s="77"/>
      <c r="K150" s="226">
        <f>SUM(K151:M155)</f>
        <v>30253755.919999998</v>
      </c>
      <c r="L150" s="226"/>
      <c r="M150" s="226"/>
      <c r="N150" s="226"/>
      <c r="O150" s="226"/>
      <c r="P150" s="226"/>
      <c r="Q150" s="226"/>
    </row>
    <row r="151" spans="1:17" s="2" customFormat="1" x14ac:dyDescent="0.25">
      <c r="A151" s="234" t="s">
        <v>12</v>
      </c>
      <c r="B151" s="234"/>
      <c r="C151" s="234"/>
      <c r="D151" s="234"/>
      <c r="E151" s="234"/>
      <c r="F151" s="234"/>
      <c r="G151" s="234"/>
      <c r="H151" s="234"/>
      <c r="I151" s="234"/>
      <c r="J151" s="234"/>
      <c r="K151" s="202">
        <v>2130002.6800000002</v>
      </c>
      <c r="L151" s="202"/>
      <c r="M151" s="202"/>
      <c r="N151" s="294"/>
      <c r="O151" s="294"/>
      <c r="P151" s="294"/>
      <c r="Q151" s="294"/>
    </row>
    <row r="152" spans="1:17" s="2" customFormat="1" x14ac:dyDescent="0.25">
      <c r="A152" s="234" t="s">
        <v>128</v>
      </c>
      <c r="B152" s="234"/>
      <c r="C152" s="234"/>
      <c r="D152" s="234"/>
      <c r="E152" s="234"/>
      <c r="F152" s="234"/>
      <c r="G152" s="234"/>
      <c r="H152" s="234"/>
      <c r="I152" s="234"/>
      <c r="J152" s="234"/>
      <c r="K152" s="202">
        <v>287462</v>
      </c>
      <c r="L152" s="202"/>
      <c r="M152" s="202"/>
      <c r="N152" s="294"/>
      <c r="O152" s="294"/>
      <c r="P152" s="294"/>
      <c r="Q152" s="294"/>
    </row>
    <row r="153" spans="1:17" s="2" customFormat="1" x14ac:dyDescent="0.25">
      <c r="A153" s="234" t="s">
        <v>178</v>
      </c>
      <c r="B153" s="234"/>
      <c r="C153" s="234"/>
      <c r="D153" s="234"/>
      <c r="E153" s="234"/>
      <c r="F153" s="234"/>
      <c r="G153" s="234"/>
      <c r="H153" s="234"/>
      <c r="I153" s="234"/>
      <c r="J153" s="234"/>
      <c r="K153" s="235">
        <v>1031881.32</v>
      </c>
      <c r="L153" s="235"/>
      <c r="M153" s="235"/>
      <c r="N153" s="293"/>
      <c r="O153" s="293"/>
      <c r="P153" s="293"/>
      <c r="Q153" s="293"/>
    </row>
    <row r="154" spans="1:17" s="2" customFormat="1" x14ac:dyDescent="0.25">
      <c r="A154" s="234" t="s">
        <v>17</v>
      </c>
      <c r="B154" s="234"/>
      <c r="C154" s="234"/>
      <c r="D154" s="234"/>
      <c r="E154" s="234"/>
      <c r="F154" s="234"/>
      <c r="G154" s="234"/>
      <c r="H154" s="234"/>
      <c r="I154" s="234"/>
      <c r="J154" s="234"/>
      <c r="K154" s="202">
        <v>190925.2</v>
      </c>
      <c r="L154" s="202"/>
      <c r="M154" s="202"/>
      <c r="N154" s="265"/>
      <c r="O154" s="265"/>
      <c r="P154" s="265"/>
      <c r="Q154" s="265"/>
    </row>
    <row r="155" spans="1:17" s="2" customFormat="1" x14ac:dyDescent="0.25">
      <c r="A155" s="234" t="s">
        <v>18</v>
      </c>
      <c r="B155" s="234"/>
      <c r="C155" s="234"/>
      <c r="D155" s="234"/>
      <c r="E155" s="234"/>
      <c r="F155" s="234"/>
      <c r="G155" s="234"/>
      <c r="H155" s="234"/>
      <c r="I155" s="234"/>
      <c r="J155" s="234"/>
      <c r="K155" s="202">
        <v>26613484.719999999</v>
      </c>
      <c r="L155" s="202"/>
      <c r="M155" s="202"/>
      <c r="N155" s="265"/>
      <c r="O155" s="265"/>
      <c r="P155" s="265"/>
      <c r="Q155" s="265"/>
    </row>
    <row r="156" spans="1:17" s="2" customFormat="1" x14ac:dyDescent="0.25">
      <c r="A156" s="77" t="s">
        <v>152</v>
      </c>
      <c r="B156" s="77"/>
      <c r="C156" s="77"/>
      <c r="D156" s="77"/>
      <c r="E156" s="77"/>
      <c r="F156" s="77"/>
      <c r="G156" s="77"/>
      <c r="H156" s="77"/>
      <c r="I156" s="77"/>
      <c r="J156" s="77"/>
      <c r="K156" s="226">
        <f>K139+K144+K148+K150</f>
        <v>364914444.27999997</v>
      </c>
      <c r="L156" s="226"/>
      <c r="M156" s="226"/>
      <c r="N156" s="226"/>
      <c r="O156" s="226"/>
      <c r="P156" s="226"/>
      <c r="Q156" s="226"/>
    </row>
    <row r="157" spans="1:17" s="2" customFormat="1" ht="27.75" customHeight="1" x14ac:dyDescent="0.25">
      <c r="A157" s="290" t="s">
        <v>151</v>
      </c>
      <c r="B157" s="291"/>
      <c r="C157" s="291"/>
      <c r="D157" s="291"/>
      <c r="E157" s="291"/>
      <c r="F157" s="291"/>
      <c r="G157" s="291"/>
      <c r="H157" s="291"/>
      <c r="I157" s="291"/>
      <c r="J157" s="291"/>
      <c r="K157" s="291"/>
      <c r="L157" s="291"/>
      <c r="M157" s="291"/>
      <c r="N157" s="291"/>
      <c r="O157" s="291"/>
      <c r="P157" s="291"/>
      <c r="Q157" s="292"/>
    </row>
    <row r="158" spans="1:17" s="2" customFormat="1" ht="39.75" customHeight="1" x14ac:dyDescent="0.25">
      <c r="A158" s="282" t="s">
        <v>300</v>
      </c>
      <c r="B158" s="61"/>
      <c r="C158" s="61"/>
      <c r="D158" s="61"/>
      <c r="E158" s="61"/>
      <c r="F158" s="61"/>
      <c r="G158" s="61"/>
      <c r="H158" s="61"/>
      <c r="I158" s="61"/>
      <c r="J158" s="61"/>
      <c r="K158" s="61"/>
      <c r="L158" s="61"/>
      <c r="M158" s="61"/>
      <c r="N158" s="61"/>
      <c r="O158" s="61"/>
      <c r="P158" s="61"/>
      <c r="Q158" s="283"/>
    </row>
    <row r="159" spans="1:17" s="2" customFormat="1" x14ac:dyDescent="0.25">
      <c r="A159" s="284" t="s">
        <v>19</v>
      </c>
      <c r="B159" s="285"/>
      <c r="C159" s="285"/>
      <c r="D159" s="285"/>
      <c r="E159" s="285"/>
      <c r="F159" s="285"/>
      <c r="G159" s="285"/>
      <c r="H159" s="285"/>
      <c r="I159" s="285"/>
      <c r="J159" s="286"/>
      <c r="K159" s="287">
        <f>SUM(K160:M170)</f>
        <v>966714926.82999992</v>
      </c>
      <c r="L159" s="288"/>
      <c r="M159" s="288"/>
      <c r="N159" s="288"/>
      <c r="O159" s="288"/>
      <c r="P159" s="288"/>
      <c r="Q159" s="289"/>
    </row>
    <row r="160" spans="1:17" s="2" customFormat="1" ht="18.75" customHeight="1" x14ac:dyDescent="0.25">
      <c r="A160" s="234" t="s">
        <v>20</v>
      </c>
      <c r="B160" s="234"/>
      <c r="C160" s="234"/>
      <c r="D160" s="234"/>
      <c r="E160" s="234"/>
      <c r="F160" s="234"/>
      <c r="G160" s="234"/>
      <c r="H160" s="234"/>
      <c r="I160" s="234"/>
      <c r="J160" s="234"/>
      <c r="K160" s="202">
        <v>783897047</v>
      </c>
      <c r="L160" s="202"/>
      <c r="M160" s="202"/>
      <c r="N160" s="265"/>
      <c r="O160" s="265"/>
      <c r="P160" s="265"/>
      <c r="Q160" s="265"/>
    </row>
    <row r="161" spans="1:17" s="2" customFormat="1" ht="16.5" customHeight="1" x14ac:dyDescent="0.25">
      <c r="A161" s="234" t="s">
        <v>187</v>
      </c>
      <c r="B161" s="234"/>
      <c r="C161" s="234"/>
      <c r="D161" s="234"/>
      <c r="E161" s="234"/>
      <c r="F161" s="234"/>
      <c r="G161" s="234"/>
      <c r="H161" s="234"/>
      <c r="I161" s="234"/>
      <c r="J161" s="234"/>
      <c r="K161" s="202">
        <v>8055691</v>
      </c>
      <c r="L161" s="202"/>
      <c r="M161" s="202"/>
      <c r="N161" s="265"/>
      <c r="O161" s="265"/>
      <c r="P161" s="265"/>
      <c r="Q161" s="265"/>
    </row>
    <row r="162" spans="1:17" s="2" customFormat="1" ht="16.5" customHeight="1" x14ac:dyDescent="0.25">
      <c r="A162" s="234" t="s">
        <v>188</v>
      </c>
      <c r="B162" s="234"/>
      <c r="C162" s="234"/>
      <c r="D162" s="234"/>
      <c r="E162" s="234"/>
      <c r="F162" s="234"/>
      <c r="G162" s="234"/>
      <c r="H162" s="234"/>
      <c r="I162" s="234"/>
      <c r="J162" s="234"/>
      <c r="K162" s="202">
        <v>3003718</v>
      </c>
      <c r="L162" s="202"/>
      <c r="M162" s="202"/>
      <c r="N162" s="265"/>
      <c r="O162" s="265"/>
      <c r="P162" s="265"/>
      <c r="Q162" s="265"/>
    </row>
    <row r="163" spans="1:17" s="2" customFormat="1" ht="15.75" customHeight="1" x14ac:dyDescent="0.25">
      <c r="A163" s="267" t="s">
        <v>192</v>
      </c>
      <c r="B163" s="268"/>
      <c r="C163" s="268"/>
      <c r="D163" s="268"/>
      <c r="E163" s="268"/>
      <c r="F163" s="268"/>
      <c r="G163" s="268"/>
      <c r="H163" s="268"/>
      <c r="I163" s="268"/>
      <c r="J163" s="269"/>
      <c r="K163" s="270">
        <v>75841.02</v>
      </c>
      <c r="L163" s="271"/>
      <c r="M163" s="272"/>
      <c r="N163" s="273"/>
      <c r="O163" s="274"/>
      <c r="P163" s="274"/>
      <c r="Q163" s="275"/>
    </row>
    <row r="164" spans="1:17" s="2" customFormat="1" ht="27.75" customHeight="1" x14ac:dyDescent="0.25">
      <c r="A164" s="159" t="s">
        <v>351</v>
      </c>
      <c r="B164" s="159"/>
      <c r="C164" s="159"/>
      <c r="D164" s="159"/>
      <c r="E164" s="159"/>
      <c r="F164" s="159"/>
      <c r="G164" s="159"/>
      <c r="H164" s="159"/>
      <c r="I164" s="159"/>
      <c r="J164" s="159"/>
      <c r="K164" s="235">
        <v>485.77</v>
      </c>
      <c r="L164" s="235"/>
      <c r="M164" s="235"/>
      <c r="N164" s="279"/>
      <c r="O164" s="279"/>
      <c r="P164" s="279"/>
      <c r="Q164" s="279"/>
    </row>
    <row r="165" spans="1:17" s="2" customFormat="1" x14ac:dyDescent="0.25">
      <c r="A165" s="234" t="s">
        <v>181</v>
      </c>
      <c r="B165" s="234"/>
      <c r="C165" s="234"/>
      <c r="D165" s="234"/>
      <c r="E165" s="234"/>
      <c r="F165" s="234"/>
      <c r="G165" s="234"/>
      <c r="H165" s="234"/>
      <c r="I165" s="234"/>
      <c r="J165" s="234"/>
      <c r="K165" s="202">
        <v>23015374</v>
      </c>
      <c r="L165" s="202"/>
      <c r="M165" s="202"/>
      <c r="N165" s="265"/>
      <c r="O165" s="265"/>
      <c r="P165" s="265"/>
      <c r="Q165" s="265"/>
    </row>
    <row r="166" spans="1:17" s="2" customFormat="1" x14ac:dyDescent="0.25">
      <c r="A166" s="156" t="s">
        <v>183</v>
      </c>
      <c r="B166" s="156"/>
      <c r="C166" s="156"/>
      <c r="D166" s="156"/>
      <c r="E166" s="156"/>
      <c r="F166" s="156"/>
      <c r="G166" s="156"/>
      <c r="H166" s="156"/>
      <c r="I166" s="156"/>
      <c r="J166" s="156"/>
      <c r="K166" s="235">
        <v>4111.1000000000004</v>
      </c>
      <c r="L166" s="235"/>
      <c r="M166" s="235"/>
      <c r="N166" s="279"/>
      <c r="O166" s="279"/>
      <c r="P166" s="279"/>
      <c r="Q166" s="279"/>
    </row>
    <row r="167" spans="1:17" s="2" customFormat="1" x14ac:dyDescent="0.25">
      <c r="A167" s="234" t="s">
        <v>182</v>
      </c>
      <c r="B167" s="234"/>
      <c r="C167" s="234"/>
      <c r="D167" s="234"/>
      <c r="E167" s="234"/>
      <c r="F167" s="234"/>
      <c r="G167" s="234"/>
      <c r="H167" s="234"/>
      <c r="I167" s="234"/>
      <c r="J167" s="234"/>
      <c r="K167" s="202">
        <v>127937765</v>
      </c>
      <c r="L167" s="202"/>
      <c r="M167" s="202"/>
      <c r="N167" s="265"/>
      <c r="O167" s="265"/>
      <c r="P167" s="265"/>
      <c r="Q167" s="265"/>
    </row>
    <row r="168" spans="1:17" s="2" customFormat="1" x14ac:dyDescent="0.25">
      <c r="A168" s="234" t="s">
        <v>184</v>
      </c>
      <c r="B168" s="234"/>
      <c r="C168" s="234"/>
      <c r="D168" s="234"/>
      <c r="E168" s="234"/>
      <c r="F168" s="234"/>
      <c r="G168" s="234"/>
      <c r="H168" s="234"/>
      <c r="I168" s="234"/>
      <c r="J168" s="234"/>
      <c r="K168" s="281">
        <v>18458.55</v>
      </c>
      <c r="L168" s="281"/>
      <c r="M168" s="281"/>
      <c r="N168" s="265"/>
      <c r="O168" s="265"/>
      <c r="P168" s="265"/>
      <c r="Q168" s="265"/>
    </row>
    <row r="169" spans="1:17" s="2" customFormat="1" x14ac:dyDescent="0.25">
      <c r="A169" s="234" t="s">
        <v>185</v>
      </c>
      <c r="B169" s="234"/>
      <c r="C169" s="234"/>
      <c r="D169" s="234"/>
      <c r="E169" s="234"/>
      <c r="F169" s="234"/>
      <c r="G169" s="234"/>
      <c r="H169" s="234"/>
      <c r="I169" s="234"/>
      <c r="J169" s="234"/>
      <c r="K169" s="202">
        <v>20704188</v>
      </c>
      <c r="L169" s="202"/>
      <c r="M169" s="202"/>
      <c r="N169" s="280"/>
      <c r="O169" s="280"/>
      <c r="P169" s="280"/>
      <c r="Q169" s="280"/>
    </row>
    <row r="170" spans="1:17" s="2" customFormat="1" x14ac:dyDescent="0.25">
      <c r="A170" s="234" t="s">
        <v>186</v>
      </c>
      <c r="B170" s="234"/>
      <c r="C170" s="234"/>
      <c r="D170" s="234"/>
      <c r="E170" s="234"/>
      <c r="F170" s="234"/>
      <c r="G170" s="234"/>
      <c r="H170" s="234"/>
      <c r="I170" s="234"/>
      <c r="J170" s="234"/>
      <c r="K170" s="202">
        <v>2247.39</v>
      </c>
      <c r="L170" s="202"/>
      <c r="M170" s="202"/>
      <c r="N170" s="280"/>
      <c r="O170" s="280"/>
      <c r="P170" s="280"/>
      <c r="Q170" s="280"/>
    </row>
    <row r="171" spans="1:17" s="2" customFormat="1" ht="31.5" customHeight="1" x14ac:dyDescent="0.25">
      <c r="A171" s="236" t="s">
        <v>205</v>
      </c>
      <c r="B171" s="236"/>
      <c r="C171" s="236"/>
      <c r="D171" s="236"/>
      <c r="E171" s="236"/>
      <c r="F171" s="236"/>
      <c r="G171" s="236"/>
      <c r="H171" s="236"/>
      <c r="I171" s="236"/>
      <c r="J171" s="236"/>
      <c r="K171" s="237">
        <v>1845646</v>
      </c>
      <c r="L171" s="237"/>
      <c r="M171" s="237"/>
      <c r="N171" s="237"/>
      <c r="O171" s="237"/>
      <c r="P171" s="237"/>
      <c r="Q171" s="237"/>
    </row>
    <row r="172" spans="1:17" s="2" customFormat="1" ht="18.75" customHeight="1" x14ac:dyDescent="0.25">
      <c r="A172" s="77" t="s">
        <v>21</v>
      </c>
      <c r="B172" s="77"/>
      <c r="C172" s="77"/>
      <c r="D172" s="77"/>
      <c r="E172" s="77"/>
      <c r="F172" s="77"/>
      <c r="G172" s="77"/>
      <c r="H172" s="77"/>
      <c r="I172" s="77"/>
      <c r="J172" s="77"/>
      <c r="K172" s="226">
        <f>SUM(K173:M174)</f>
        <v>350319892</v>
      </c>
      <c r="L172" s="226"/>
      <c r="M172" s="226"/>
      <c r="N172" s="226"/>
      <c r="O172" s="226"/>
      <c r="P172" s="226"/>
      <c r="Q172" s="226"/>
    </row>
    <row r="173" spans="1:17" s="2" customFormat="1" ht="22.5" customHeight="1" x14ac:dyDescent="0.25">
      <c r="A173" s="234" t="s">
        <v>232</v>
      </c>
      <c r="B173" s="234"/>
      <c r="C173" s="234"/>
      <c r="D173" s="234"/>
      <c r="E173" s="234"/>
      <c r="F173" s="234"/>
      <c r="G173" s="234"/>
      <c r="H173" s="234"/>
      <c r="I173" s="234"/>
      <c r="J173" s="234"/>
      <c r="K173" s="202">
        <v>95329236</v>
      </c>
      <c r="L173" s="202"/>
      <c r="M173" s="202"/>
      <c r="N173" s="265"/>
      <c r="O173" s="265"/>
      <c r="P173" s="265"/>
      <c r="Q173" s="265"/>
    </row>
    <row r="174" spans="1:17" s="2" customFormat="1" ht="18" customHeight="1" x14ac:dyDescent="0.25">
      <c r="A174" s="234" t="s">
        <v>233</v>
      </c>
      <c r="B174" s="234"/>
      <c r="C174" s="234"/>
      <c r="D174" s="234"/>
      <c r="E174" s="234"/>
      <c r="F174" s="234"/>
      <c r="G174" s="234"/>
      <c r="H174" s="234"/>
      <c r="I174" s="234"/>
      <c r="J174" s="234"/>
      <c r="K174" s="202">
        <v>254990656</v>
      </c>
      <c r="L174" s="202"/>
      <c r="M174" s="202"/>
      <c r="N174" s="265"/>
      <c r="O174" s="265"/>
      <c r="P174" s="265"/>
      <c r="Q174" s="265"/>
    </row>
    <row r="175" spans="1:17" s="2" customFormat="1" ht="23.25" customHeight="1" x14ac:dyDescent="0.25">
      <c r="A175" s="77" t="s">
        <v>22</v>
      </c>
      <c r="B175" s="77"/>
      <c r="C175" s="77"/>
      <c r="D175" s="77"/>
      <c r="E175" s="77"/>
      <c r="F175" s="77"/>
      <c r="G175" s="77"/>
      <c r="H175" s="77"/>
      <c r="I175" s="77"/>
      <c r="J175" s="77"/>
      <c r="K175" s="226">
        <f>SUM(K176:M180)</f>
        <v>29941650.170000002</v>
      </c>
      <c r="L175" s="226"/>
      <c r="M175" s="226"/>
      <c r="N175" s="226"/>
      <c r="O175" s="226"/>
      <c r="P175" s="226"/>
      <c r="Q175" s="226"/>
    </row>
    <row r="176" spans="1:17" s="2" customFormat="1" x14ac:dyDescent="0.25">
      <c r="A176" s="234" t="s">
        <v>4</v>
      </c>
      <c r="B176" s="234"/>
      <c r="C176" s="234"/>
      <c r="D176" s="234"/>
      <c r="E176" s="234"/>
      <c r="F176" s="234"/>
      <c r="G176" s="234"/>
      <c r="H176" s="234"/>
      <c r="I176" s="234"/>
      <c r="J176" s="234"/>
      <c r="K176" s="202">
        <v>10129477.5</v>
      </c>
      <c r="L176" s="202"/>
      <c r="M176" s="202"/>
      <c r="N176" s="265"/>
      <c r="O176" s="265"/>
      <c r="P176" s="265"/>
      <c r="Q176" s="265"/>
    </row>
    <row r="177" spans="1:17" s="2" customFormat="1" x14ac:dyDescent="0.25">
      <c r="A177" s="234" t="s">
        <v>206</v>
      </c>
      <c r="B177" s="234"/>
      <c r="C177" s="234"/>
      <c r="D177" s="234"/>
      <c r="E177" s="234"/>
      <c r="F177" s="234"/>
      <c r="G177" s="234"/>
      <c r="H177" s="234"/>
      <c r="I177" s="234"/>
      <c r="J177" s="234"/>
      <c r="K177" s="202">
        <v>13693.31</v>
      </c>
      <c r="L177" s="202"/>
      <c r="M177" s="202"/>
      <c r="N177" s="265"/>
      <c r="O177" s="265"/>
      <c r="P177" s="265"/>
      <c r="Q177" s="265"/>
    </row>
    <row r="178" spans="1:17" s="2" customFormat="1" x14ac:dyDescent="0.25">
      <c r="A178" s="234" t="s">
        <v>139</v>
      </c>
      <c r="B178" s="234"/>
      <c r="C178" s="234"/>
      <c r="D178" s="234"/>
      <c r="E178" s="234"/>
      <c r="F178" s="234"/>
      <c r="G178" s="234"/>
      <c r="H178" s="234"/>
      <c r="I178" s="234"/>
      <c r="J178" s="234"/>
      <c r="K178" s="202">
        <v>19798479.359999999</v>
      </c>
      <c r="L178" s="202"/>
      <c r="M178" s="202"/>
      <c r="N178" s="265"/>
      <c r="O178" s="265"/>
      <c r="P178" s="265"/>
      <c r="Q178" s="265"/>
    </row>
    <row r="179" spans="1:17" s="2" customFormat="1" hidden="1" x14ac:dyDescent="0.25">
      <c r="A179" s="234" t="s">
        <v>179</v>
      </c>
      <c r="B179" s="234"/>
      <c r="C179" s="234"/>
      <c r="D179" s="234"/>
      <c r="E179" s="234"/>
      <c r="F179" s="234"/>
      <c r="G179" s="234"/>
      <c r="H179" s="234"/>
      <c r="I179" s="234"/>
      <c r="J179" s="234"/>
      <c r="K179" s="266"/>
      <c r="L179" s="266"/>
      <c r="M179" s="266"/>
      <c r="N179" s="279"/>
      <c r="O179" s="279"/>
      <c r="P179" s="279"/>
      <c r="Q179" s="279"/>
    </row>
    <row r="180" spans="1:17" s="2" customFormat="1" hidden="1" x14ac:dyDescent="0.25">
      <c r="A180" s="234" t="s">
        <v>140</v>
      </c>
      <c r="B180" s="234"/>
      <c r="C180" s="234"/>
      <c r="D180" s="234"/>
      <c r="E180" s="234"/>
      <c r="F180" s="234"/>
      <c r="G180" s="234"/>
      <c r="H180" s="234"/>
      <c r="I180" s="234"/>
      <c r="J180" s="234"/>
      <c r="K180" s="266">
        <v>0</v>
      </c>
      <c r="L180" s="266"/>
      <c r="M180" s="266"/>
      <c r="N180" s="265"/>
      <c r="O180" s="265"/>
      <c r="P180" s="265"/>
      <c r="Q180" s="265"/>
    </row>
    <row r="181" spans="1:17" s="2" customFormat="1" ht="24" customHeight="1" x14ac:dyDescent="0.25">
      <c r="A181" s="77" t="s">
        <v>111</v>
      </c>
      <c r="B181" s="77"/>
      <c r="C181" s="77"/>
      <c r="D181" s="77"/>
      <c r="E181" s="77"/>
      <c r="F181" s="77"/>
      <c r="G181" s="77"/>
      <c r="H181" s="77"/>
      <c r="I181" s="77"/>
      <c r="J181" s="77"/>
      <c r="K181" s="226">
        <f>SUM(K182:M189)</f>
        <v>1828749.2099999997</v>
      </c>
      <c r="L181" s="226"/>
      <c r="M181" s="226"/>
      <c r="N181" s="226"/>
      <c r="O181" s="226"/>
      <c r="P181" s="226"/>
      <c r="Q181" s="226"/>
    </row>
    <row r="182" spans="1:17" s="2" customFormat="1" ht="15.75" customHeight="1" x14ac:dyDescent="0.25">
      <c r="A182" s="234" t="s">
        <v>112</v>
      </c>
      <c r="B182" s="234"/>
      <c r="C182" s="234"/>
      <c r="D182" s="234"/>
      <c r="E182" s="234"/>
      <c r="F182" s="234"/>
      <c r="G182" s="234"/>
      <c r="H182" s="234"/>
      <c r="I182" s="234"/>
      <c r="J182" s="234"/>
      <c r="K182" s="202">
        <v>551410.38</v>
      </c>
      <c r="L182" s="202"/>
      <c r="M182" s="202"/>
      <c r="N182" s="265"/>
      <c r="O182" s="265"/>
      <c r="P182" s="265"/>
      <c r="Q182" s="265"/>
    </row>
    <row r="183" spans="1:17" s="2" customFormat="1" ht="16.5" customHeight="1" x14ac:dyDescent="0.25">
      <c r="A183" s="234" t="s">
        <v>113</v>
      </c>
      <c r="B183" s="234"/>
      <c r="C183" s="234"/>
      <c r="D183" s="234"/>
      <c r="E183" s="234"/>
      <c r="F183" s="234"/>
      <c r="G183" s="234"/>
      <c r="H183" s="234"/>
      <c r="I183" s="234"/>
      <c r="J183" s="234"/>
      <c r="K183" s="202">
        <v>56880</v>
      </c>
      <c r="L183" s="202"/>
      <c r="M183" s="202"/>
      <c r="N183" s="265"/>
      <c r="O183" s="265"/>
      <c r="P183" s="265"/>
      <c r="Q183" s="265"/>
    </row>
    <row r="184" spans="1:17" s="2" customFormat="1" ht="16.5" customHeight="1" x14ac:dyDescent="0.25">
      <c r="A184" s="234" t="s">
        <v>138</v>
      </c>
      <c r="B184" s="234"/>
      <c r="C184" s="234"/>
      <c r="D184" s="234"/>
      <c r="E184" s="234"/>
      <c r="F184" s="234"/>
      <c r="G184" s="234"/>
      <c r="H184" s="234"/>
      <c r="I184" s="234"/>
      <c r="J184" s="234"/>
      <c r="K184" s="202">
        <v>139791.6</v>
      </c>
      <c r="L184" s="202"/>
      <c r="M184" s="202"/>
      <c r="N184" s="265"/>
      <c r="O184" s="265"/>
      <c r="P184" s="265"/>
      <c r="Q184" s="265"/>
    </row>
    <row r="185" spans="1:17" s="2" customFormat="1" ht="17.25" customHeight="1" x14ac:dyDescent="0.25">
      <c r="A185" s="234" t="s">
        <v>177</v>
      </c>
      <c r="B185" s="234"/>
      <c r="C185" s="234"/>
      <c r="D185" s="234"/>
      <c r="E185" s="234"/>
      <c r="F185" s="234"/>
      <c r="G185" s="234"/>
      <c r="H185" s="234"/>
      <c r="I185" s="234"/>
      <c r="J185" s="234"/>
      <c r="K185" s="202">
        <v>806.58</v>
      </c>
      <c r="L185" s="202"/>
      <c r="M185" s="202"/>
      <c r="N185" s="265"/>
      <c r="O185" s="265"/>
      <c r="P185" s="265"/>
      <c r="Q185" s="265"/>
    </row>
    <row r="186" spans="1:17" s="2" customFormat="1" ht="16.5" customHeight="1" x14ac:dyDescent="0.25">
      <c r="A186" s="267" t="s">
        <v>193</v>
      </c>
      <c r="B186" s="268"/>
      <c r="C186" s="268"/>
      <c r="D186" s="268"/>
      <c r="E186" s="268"/>
      <c r="F186" s="268"/>
      <c r="G186" s="268"/>
      <c r="H186" s="268"/>
      <c r="I186" s="268"/>
      <c r="J186" s="269"/>
      <c r="K186" s="270">
        <v>1816.83</v>
      </c>
      <c r="L186" s="271"/>
      <c r="M186" s="272"/>
      <c r="N186" s="273"/>
      <c r="O186" s="274"/>
      <c r="P186" s="274"/>
      <c r="Q186" s="275"/>
    </row>
    <row r="187" spans="1:17" s="2" customFormat="1" ht="27.75" customHeight="1" x14ac:dyDescent="0.25">
      <c r="A187" s="276" t="s">
        <v>217</v>
      </c>
      <c r="B187" s="277"/>
      <c r="C187" s="277"/>
      <c r="D187" s="277"/>
      <c r="E187" s="277"/>
      <c r="F187" s="277"/>
      <c r="G187" s="277"/>
      <c r="H187" s="277"/>
      <c r="I187" s="277"/>
      <c r="J187" s="278"/>
      <c r="K187" s="270">
        <v>806697</v>
      </c>
      <c r="L187" s="271"/>
      <c r="M187" s="272"/>
      <c r="N187" s="273"/>
      <c r="O187" s="274"/>
      <c r="P187" s="274"/>
      <c r="Q187" s="275"/>
    </row>
    <row r="188" spans="1:17" s="2" customFormat="1" ht="18" customHeight="1" x14ac:dyDescent="0.25">
      <c r="A188" s="234" t="s">
        <v>130</v>
      </c>
      <c r="B188" s="234"/>
      <c r="C188" s="234"/>
      <c r="D188" s="234"/>
      <c r="E188" s="234"/>
      <c r="F188" s="234"/>
      <c r="G188" s="234"/>
      <c r="H188" s="234"/>
      <c r="I188" s="234"/>
      <c r="J188" s="234"/>
      <c r="K188" s="202">
        <v>220266.66</v>
      </c>
      <c r="L188" s="202"/>
      <c r="M188" s="202"/>
      <c r="N188" s="265"/>
      <c r="O188" s="265"/>
      <c r="P188" s="265"/>
      <c r="Q188" s="265"/>
    </row>
    <row r="189" spans="1:17" s="2" customFormat="1" ht="16.5" customHeight="1" x14ac:dyDescent="0.25">
      <c r="A189" s="234" t="s">
        <v>114</v>
      </c>
      <c r="B189" s="234"/>
      <c r="C189" s="234"/>
      <c r="D189" s="234"/>
      <c r="E189" s="234"/>
      <c r="F189" s="234"/>
      <c r="G189" s="234"/>
      <c r="H189" s="234"/>
      <c r="I189" s="234"/>
      <c r="J189" s="234"/>
      <c r="K189" s="202">
        <v>51080.160000000003</v>
      </c>
      <c r="L189" s="202"/>
      <c r="M189" s="202"/>
      <c r="N189" s="266"/>
      <c r="O189" s="266"/>
      <c r="P189" s="266"/>
      <c r="Q189" s="266"/>
    </row>
    <row r="190" spans="1:17" s="2" customFormat="1" ht="22.5" customHeight="1" x14ac:dyDescent="0.25">
      <c r="A190" s="77" t="s">
        <v>23</v>
      </c>
      <c r="B190" s="77"/>
      <c r="C190" s="77"/>
      <c r="D190" s="77"/>
      <c r="E190" s="77"/>
      <c r="F190" s="77"/>
      <c r="G190" s="77"/>
      <c r="H190" s="77"/>
      <c r="I190" s="77"/>
      <c r="J190" s="77"/>
      <c r="K190" s="226">
        <f>SUM(K191:M196)</f>
        <v>199475980.03999999</v>
      </c>
      <c r="L190" s="226"/>
      <c r="M190" s="226"/>
      <c r="N190" s="226"/>
      <c r="O190" s="226"/>
      <c r="P190" s="226"/>
      <c r="Q190" s="226"/>
    </row>
    <row r="191" spans="1:17" s="2" customFormat="1" ht="18" customHeight="1" x14ac:dyDescent="0.25">
      <c r="A191" s="234" t="s">
        <v>135</v>
      </c>
      <c r="B191" s="234"/>
      <c r="C191" s="234"/>
      <c r="D191" s="234"/>
      <c r="E191" s="234"/>
      <c r="F191" s="234"/>
      <c r="G191" s="234"/>
      <c r="H191" s="234"/>
      <c r="I191" s="234"/>
      <c r="J191" s="234"/>
      <c r="K191" s="202">
        <v>172794088</v>
      </c>
      <c r="L191" s="202"/>
      <c r="M191" s="202"/>
      <c r="N191" s="203"/>
      <c r="O191" s="203"/>
      <c r="P191" s="203"/>
      <c r="Q191" s="203"/>
    </row>
    <row r="192" spans="1:17" s="2" customFormat="1" ht="18" customHeight="1" x14ac:dyDescent="0.25">
      <c r="A192" s="234" t="s">
        <v>202</v>
      </c>
      <c r="B192" s="234"/>
      <c r="C192" s="234"/>
      <c r="D192" s="234"/>
      <c r="E192" s="234"/>
      <c r="F192" s="234"/>
      <c r="G192" s="234"/>
      <c r="H192" s="234"/>
      <c r="I192" s="234"/>
      <c r="J192" s="234"/>
      <c r="K192" s="202">
        <v>9938.85</v>
      </c>
      <c r="L192" s="202"/>
      <c r="M192" s="202"/>
      <c r="N192" s="203"/>
      <c r="O192" s="203"/>
      <c r="P192" s="203"/>
      <c r="Q192" s="203"/>
    </row>
    <row r="193" spans="1:17" s="2" customFormat="1" ht="17.25" customHeight="1" x14ac:dyDescent="0.25">
      <c r="A193" s="234" t="s">
        <v>136</v>
      </c>
      <c r="B193" s="234"/>
      <c r="C193" s="234"/>
      <c r="D193" s="234"/>
      <c r="E193" s="234"/>
      <c r="F193" s="234"/>
      <c r="G193" s="234"/>
      <c r="H193" s="234"/>
      <c r="I193" s="234"/>
      <c r="J193" s="234"/>
      <c r="K193" s="202">
        <v>26671796</v>
      </c>
      <c r="L193" s="202"/>
      <c r="M193" s="202"/>
      <c r="N193" s="203"/>
      <c r="O193" s="203"/>
      <c r="P193" s="203"/>
      <c r="Q193" s="203"/>
    </row>
    <row r="194" spans="1:17" s="2" customFormat="1" ht="16.5" customHeight="1" x14ac:dyDescent="0.25">
      <c r="A194" s="234" t="s">
        <v>134</v>
      </c>
      <c r="B194" s="234"/>
      <c r="C194" s="234"/>
      <c r="D194" s="234"/>
      <c r="E194" s="234"/>
      <c r="F194" s="234"/>
      <c r="G194" s="234"/>
      <c r="H194" s="234"/>
      <c r="I194" s="234"/>
      <c r="J194" s="234"/>
      <c r="K194" s="202">
        <v>157.19</v>
      </c>
      <c r="L194" s="202"/>
      <c r="M194" s="202"/>
      <c r="N194" s="203"/>
      <c r="O194" s="203"/>
      <c r="P194" s="203"/>
      <c r="Q194" s="203"/>
    </row>
    <row r="195" spans="1:17" s="2" customFormat="1" hidden="1" x14ac:dyDescent="0.25">
      <c r="A195" s="234" t="s">
        <v>125</v>
      </c>
      <c r="B195" s="234"/>
      <c r="C195" s="234"/>
      <c r="D195" s="234"/>
      <c r="E195" s="234"/>
      <c r="F195" s="234"/>
      <c r="G195" s="234"/>
      <c r="H195" s="234"/>
      <c r="I195" s="234"/>
      <c r="J195" s="234"/>
      <c r="K195" s="202">
        <v>0</v>
      </c>
      <c r="L195" s="202"/>
      <c r="M195" s="202"/>
      <c r="N195" s="203"/>
      <c r="O195" s="203"/>
      <c r="P195" s="203"/>
      <c r="Q195" s="203"/>
    </row>
    <row r="196" spans="1:17" s="2" customFormat="1" hidden="1" x14ac:dyDescent="0.25">
      <c r="A196" s="234" t="s">
        <v>255</v>
      </c>
      <c r="B196" s="234"/>
      <c r="C196" s="234"/>
      <c r="D196" s="234"/>
      <c r="E196" s="234"/>
      <c r="F196" s="234"/>
      <c r="G196" s="234"/>
      <c r="H196" s="234"/>
      <c r="I196" s="234"/>
      <c r="J196" s="234"/>
      <c r="K196" s="202">
        <v>0</v>
      </c>
      <c r="L196" s="202"/>
      <c r="M196" s="202"/>
      <c r="N196" s="203"/>
      <c r="O196" s="203"/>
      <c r="P196" s="203"/>
      <c r="Q196" s="203"/>
    </row>
    <row r="197" spans="1:17" s="2" customFormat="1" x14ac:dyDescent="0.25">
      <c r="A197" s="77" t="s">
        <v>89</v>
      </c>
      <c r="B197" s="77"/>
      <c r="C197" s="77"/>
      <c r="D197" s="77"/>
      <c r="E197" s="77"/>
      <c r="F197" s="77"/>
      <c r="G197" s="77"/>
      <c r="H197" s="77"/>
      <c r="I197" s="77"/>
      <c r="J197" s="77"/>
      <c r="K197" s="226">
        <f>SUM(J198:M200)</f>
        <v>66310556.899999999</v>
      </c>
      <c r="L197" s="226"/>
      <c r="M197" s="226"/>
      <c r="N197" s="226"/>
      <c r="O197" s="226"/>
      <c r="P197" s="226"/>
      <c r="Q197" s="226"/>
    </row>
    <row r="198" spans="1:17" s="2" customFormat="1" ht="30" customHeight="1" x14ac:dyDescent="0.25">
      <c r="A198" s="156" t="s">
        <v>264</v>
      </c>
      <c r="B198" s="156"/>
      <c r="C198" s="156"/>
      <c r="D198" s="156"/>
      <c r="E198" s="156"/>
      <c r="F198" s="156"/>
      <c r="G198" s="156"/>
      <c r="H198" s="156"/>
      <c r="I198" s="156"/>
      <c r="J198" s="156"/>
      <c r="K198" s="202">
        <v>5037297</v>
      </c>
      <c r="L198" s="202"/>
      <c r="M198" s="202"/>
      <c r="N198" s="203"/>
      <c r="O198" s="203"/>
      <c r="P198" s="203"/>
      <c r="Q198" s="203"/>
    </row>
    <row r="199" spans="1:17" s="2" customFormat="1" ht="33.75" customHeight="1" x14ac:dyDescent="0.25">
      <c r="A199" s="156" t="s">
        <v>265</v>
      </c>
      <c r="B199" s="156"/>
      <c r="C199" s="156"/>
      <c r="D199" s="156"/>
      <c r="E199" s="156"/>
      <c r="F199" s="156"/>
      <c r="G199" s="156"/>
      <c r="H199" s="156"/>
      <c r="I199" s="156"/>
      <c r="J199" s="156"/>
      <c r="K199" s="202">
        <v>20884345</v>
      </c>
      <c r="L199" s="202"/>
      <c r="M199" s="202"/>
      <c r="N199" s="203"/>
      <c r="O199" s="203"/>
      <c r="P199" s="203"/>
      <c r="Q199" s="203"/>
    </row>
    <row r="200" spans="1:17" s="2" customFormat="1" ht="32.25" customHeight="1" x14ac:dyDescent="0.25">
      <c r="A200" s="156" t="s">
        <v>301</v>
      </c>
      <c r="B200" s="156"/>
      <c r="C200" s="156"/>
      <c r="D200" s="156"/>
      <c r="E200" s="156"/>
      <c r="F200" s="156"/>
      <c r="G200" s="156"/>
      <c r="H200" s="156"/>
      <c r="I200" s="156"/>
      <c r="J200" s="156"/>
      <c r="K200" s="202">
        <v>40388914.899999999</v>
      </c>
      <c r="L200" s="202"/>
      <c r="M200" s="202"/>
      <c r="N200" s="203"/>
      <c r="O200" s="203"/>
      <c r="P200" s="203"/>
      <c r="Q200" s="203"/>
    </row>
    <row r="201" spans="1:17" s="2" customFormat="1" ht="18" customHeight="1" x14ac:dyDescent="0.25">
      <c r="A201" s="236" t="s">
        <v>5</v>
      </c>
      <c r="B201" s="236"/>
      <c r="C201" s="236"/>
      <c r="D201" s="236"/>
      <c r="E201" s="236"/>
      <c r="F201" s="236"/>
      <c r="G201" s="236"/>
      <c r="H201" s="236"/>
      <c r="I201" s="236"/>
      <c r="J201" s="236"/>
      <c r="K201" s="261">
        <f>+K159+K171+K172+K175+K181+K190+K197</f>
        <v>1616437401.1500001</v>
      </c>
      <c r="L201" s="261"/>
      <c r="M201" s="261"/>
      <c r="N201" s="261"/>
      <c r="O201" s="261"/>
      <c r="P201" s="261"/>
      <c r="Q201" s="261"/>
    </row>
    <row r="202" spans="1:17" s="2" customFormat="1" ht="23.25" customHeight="1" x14ac:dyDescent="0.25">
      <c r="A202" s="77" t="s">
        <v>24</v>
      </c>
      <c r="B202" s="77"/>
      <c r="C202" s="77"/>
      <c r="D202" s="77"/>
      <c r="E202" s="77"/>
      <c r="F202" s="77"/>
      <c r="G202" s="77"/>
      <c r="H202" s="77"/>
      <c r="I202" s="77"/>
      <c r="J202" s="77"/>
      <c r="K202" s="262">
        <f>+K201+K156</f>
        <v>1981351845.4300001</v>
      </c>
      <c r="L202" s="263"/>
      <c r="M202" s="263"/>
      <c r="N202" s="263"/>
      <c r="O202" s="263"/>
      <c r="P202" s="263"/>
      <c r="Q202" s="264"/>
    </row>
    <row r="203" spans="1:17" s="2" customFormat="1" ht="26.25" customHeight="1" x14ac:dyDescent="0.25">
      <c r="A203" s="77" t="s">
        <v>221</v>
      </c>
      <c r="B203" s="77"/>
      <c r="C203" s="77"/>
      <c r="D203" s="77"/>
      <c r="E203" s="77"/>
      <c r="F203" s="77"/>
      <c r="G203" s="77"/>
      <c r="H203" s="77"/>
      <c r="I203" s="77"/>
      <c r="J203" s="77"/>
      <c r="K203" s="253">
        <f>L297</f>
        <v>1194956553.7600002</v>
      </c>
      <c r="L203" s="253"/>
      <c r="M203" s="253"/>
      <c r="N203" s="253"/>
      <c r="O203" s="253"/>
      <c r="P203" s="253"/>
      <c r="Q203" s="253"/>
    </row>
    <row r="204" spans="1:17" s="2" customFormat="1" x14ac:dyDescent="0.25">
      <c r="A204" s="142"/>
      <c r="B204" s="143"/>
      <c r="C204" s="143"/>
      <c r="D204" s="143"/>
      <c r="E204" s="143"/>
      <c r="F204" s="143"/>
      <c r="G204" s="143"/>
      <c r="H204" s="143"/>
      <c r="I204" s="143"/>
      <c r="J204" s="143"/>
      <c r="K204" s="143"/>
      <c r="L204" s="143"/>
      <c r="M204" s="143"/>
      <c r="N204" s="143"/>
      <c r="O204" s="143"/>
      <c r="P204" s="143"/>
      <c r="Q204" s="144"/>
    </row>
    <row r="205" spans="1:17" s="2" customFormat="1" ht="18.75" x14ac:dyDescent="0.25">
      <c r="A205" s="254" t="s">
        <v>25</v>
      </c>
      <c r="B205" s="255"/>
      <c r="C205" s="255"/>
      <c r="D205" s="255"/>
      <c r="E205" s="255"/>
      <c r="F205" s="255"/>
      <c r="G205" s="255"/>
      <c r="H205" s="255"/>
      <c r="I205" s="255"/>
      <c r="J205" s="255"/>
      <c r="K205" s="255"/>
      <c r="L205" s="255"/>
      <c r="M205" s="255"/>
      <c r="N205" s="255"/>
      <c r="O205" s="255"/>
      <c r="P205" s="255"/>
      <c r="Q205" s="256"/>
    </row>
    <row r="206" spans="1:17" s="2" customFormat="1" ht="18.75" x14ac:dyDescent="0.25">
      <c r="A206" s="257"/>
      <c r="B206" s="258"/>
      <c r="C206" s="258"/>
      <c r="D206" s="258"/>
      <c r="E206" s="258"/>
      <c r="F206" s="258"/>
      <c r="G206" s="258"/>
      <c r="H206" s="258"/>
      <c r="I206" s="258"/>
      <c r="J206" s="258"/>
      <c r="K206" s="258"/>
      <c r="L206" s="258"/>
      <c r="M206" s="258"/>
      <c r="N206" s="258"/>
      <c r="O206" s="258"/>
      <c r="P206" s="258"/>
      <c r="Q206" s="259"/>
    </row>
    <row r="207" spans="1:17" s="2" customFormat="1" ht="30.75" customHeight="1" x14ac:dyDescent="0.25">
      <c r="A207" s="60" t="s">
        <v>302</v>
      </c>
      <c r="B207" s="260"/>
      <c r="C207" s="260"/>
      <c r="D207" s="260"/>
      <c r="E207" s="260"/>
      <c r="F207" s="260"/>
      <c r="G207" s="260"/>
      <c r="H207" s="260"/>
      <c r="I207" s="260"/>
      <c r="J207" s="260"/>
      <c r="K207" s="260"/>
      <c r="L207" s="260"/>
      <c r="M207" s="260"/>
      <c r="N207" s="260"/>
      <c r="O207" s="260"/>
      <c r="P207" s="260"/>
      <c r="Q207" s="62"/>
    </row>
    <row r="208" spans="1:17" s="2" customFormat="1" ht="18.75" customHeight="1" x14ac:dyDescent="0.25">
      <c r="A208" s="243" t="s">
        <v>247</v>
      </c>
      <c r="B208" s="243"/>
      <c r="C208" s="243"/>
      <c r="D208" s="243"/>
      <c r="E208" s="243"/>
      <c r="F208" s="243"/>
      <c r="G208" s="243"/>
      <c r="H208" s="243"/>
      <c r="I208" s="243"/>
      <c r="J208" s="241">
        <v>1091833554.5699999</v>
      </c>
      <c r="K208" s="241"/>
      <c r="L208" s="241"/>
      <c r="M208" s="241"/>
      <c r="N208" s="241"/>
      <c r="O208" s="241"/>
      <c r="P208" s="241"/>
      <c r="Q208" s="241"/>
    </row>
    <row r="209" spans="1:17" s="2" customFormat="1" ht="19.5" customHeight="1" x14ac:dyDescent="0.25">
      <c r="A209" s="243" t="s">
        <v>248</v>
      </c>
      <c r="B209" s="243"/>
      <c r="C209" s="243"/>
      <c r="D209" s="243"/>
      <c r="E209" s="243"/>
      <c r="F209" s="243"/>
      <c r="G209" s="243"/>
      <c r="H209" s="243"/>
      <c r="I209" s="243"/>
      <c r="J209" s="241">
        <v>1091833554.5699999</v>
      </c>
      <c r="K209" s="241"/>
      <c r="L209" s="241"/>
      <c r="M209" s="241"/>
      <c r="N209" s="241"/>
      <c r="O209" s="241"/>
      <c r="P209" s="241"/>
      <c r="Q209" s="241"/>
    </row>
    <row r="210" spans="1:17" s="2" customFormat="1" ht="17.25" customHeight="1" x14ac:dyDescent="0.25">
      <c r="A210" s="251" t="s">
        <v>153</v>
      </c>
      <c r="B210" s="251"/>
      <c r="C210" s="251"/>
      <c r="D210" s="251"/>
      <c r="E210" s="251"/>
      <c r="F210" s="251"/>
      <c r="G210" s="251"/>
      <c r="H210" s="251"/>
      <c r="I210" s="251"/>
      <c r="J210" s="252">
        <f>J209-J208</f>
        <v>0</v>
      </c>
      <c r="K210" s="252"/>
      <c r="L210" s="252"/>
      <c r="M210" s="252"/>
      <c r="N210" s="252"/>
      <c r="O210" s="252"/>
      <c r="P210" s="252"/>
      <c r="Q210" s="252"/>
    </row>
    <row r="211" spans="1:17" s="2" customFormat="1" x14ac:dyDescent="0.25">
      <c r="A211" s="246"/>
      <c r="B211" s="247"/>
      <c r="C211" s="247"/>
      <c r="D211" s="247"/>
      <c r="E211" s="247"/>
      <c r="F211" s="247"/>
      <c r="G211" s="247"/>
      <c r="H211" s="247"/>
      <c r="I211" s="247"/>
      <c r="J211" s="247"/>
      <c r="K211" s="247"/>
      <c r="L211" s="247"/>
      <c r="M211" s="247"/>
      <c r="N211" s="247"/>
      <c r="O211" s="247"/>
      <c r="P211" s="247"/>
      <c r="Q211" s="248"/>
    </row>
    <row r="212" spans="1:17" s="2" customFormat="1" ht="123" customHeight="1" x14ac:dyDescent="0.25">
      <c r="A212" s="230" t="s">
        <v>325</v>
      </c>
      <c r="B212" s="230"/>
      <c r="C212" s="230"/>
      <c r="D212" s="230"/>
      <c r="E212" s="230"/>
      <c r="F212" s="230"/>
      <c r="G212" s="230"/>
      <c r="H212" s="230"/>
      <c r="I212" s="230"/>
      <c r="J212" s="230"/>
      <c r="K212" s="230"/>
      <c r="L212" s="230"/>
      <c r="M212" s="230"/>
      <c r="N212" s="230"/>
      <c r="O212" s="230"/>
      <c r="P212" s="230"/>
      <c r="Q212" s="230"/>
    </row>
    <row r="213" spans="1:17" s="2" customFormat="1" x14ac:dyDescent="0.25">
      <c r="A213" s="66"/>
      <c r="B213" s="67"/>
      <c r="C213" s="67"/>
      <c r="D213" s="67"/>
      <c r="E213" s="67"/>
      <c r="F213" s="67"/>
      <c r="G213" s="67"/>
      <c r="H213" s="67"/>
      <c r="I213" s="67"/>
      <c r="J213" s="67"/>
      <c r="K213" s="67"/>
      <c r="L213" s="67"/>
      <c r="M213" s="67"/>
      <c r="N213" s="67"/>
      <c r="O213" s="67"/>
      <c r="P213" s="67"/>
      <c r="Q213" s="68"/>
    </row>
    <row r="214" spans="1:17" s="2" customFormat="1" x14ac:dyDescent="0.25">
      <c r="A214" s="243" t="s">
        <v>249</v>
      </c>
      <c r="B214" s="243"/>
      <c r="C214" s="243"/>
      <c r="D214" s="243"/>
      <c r="E214" s="243"/>
      <c r="F214" s="243"/>
      <c r="G214" s="243"/>
      <c r="H214" s="243"/>
      <c r="I214" s="243"/>
      <c r="J214" s="241">
        <v>-263777915.25999999</v>
      </c>
      <c r="K214" s="241"/>
      <c r="L214" s="241"/>
      <c r="M214" s="241"/>
      <c r="N214" s="241"/>
      <c r="O214" s="241"/>
      <c r="P214" s="241"/>
      <c r="Q214" s="241"/>
    </row>
    <row r="215" spans="1:17" s="2" customFormat="1" x14ac:dyDescent="0.25">
      <c r="A215" s="249" t="s">
        <v>250</v>
      </c>
      <c r="B215" s="249"/>
      <c r="C215" s="249"/>
      <c r="D215" s="249"/>
      <c r="E215" s="249"/>
      <c r="F215" s="249"/>
      <c r="G215" s="249"/>
      <c r="H215" s="249"/>
      <c r="I215" s="249"/>
      <c r="J215" s="250">
        <v>496978201.35000002</v>
      </c>
      <c r="K215" s="250"/>
      <c r="L215" s="250"/>
      <c r="M215" s="250"/>
      <c r="N215" s="250"/>
      <c r="O215" s="250"/>
      <c r="P215" s="250"/>
      <c r="Q215" s="250"/>
    </row>
    <row r="216" spans="1:17" s="2" customFormat="1" x14ac:dyDescent="0.25">
      <c r="A216" s="243" t="s">
        <v>153</v>
      </c>
      <c r="B216" s="243"/>
      <c r="C216" s="243"/>
      <c r="D216" s="243"/>
      <c r="E216" s="243"/>
      <c r="F216" s="243"/>
      <c r="G216" s="243"/>
      <c r="H216" s="243"/>
      <c r="I216" s="243"/>
      <c r="J216" s="241">
        <f>J214-J215</f>
        <v>-760756116.61000001</v>
      </c>
      <c r="K216" s="241"/>
      <c r="L216" s="241"/>
      <c r="M216" s="241"/>
      <c r="N216" s="241"/>
      <c r="O216" s="241"/>
      <c r="P216" s="241"/>
      <c r="Q216" s="241"/>
    </row>
    <row r="217" spans="1:17" s="2" customFormat="1" ht="27" customHeight="1" x14ac:dyDescent="0.25">
      <c r="A217" s="244" t="s">
        <v>26</v>
      </c>
      <c r="B217" s="244"/>
      <c r="C217" s="244"/>
      <c r="D217" s="244"/>
      <c r="E217" s="244"/>
      <c r="F217" s="244"/>
      <c r="G217" s="244"/>
      <c r="H217" s="244"/>
      <c r="I217" s="244"/>
      <c r="J217" s="244"/>
      <c r="K217" s="244"/>
      <c r="L217" s="244"/>
      <c r="M217" s="244"/>
      <c r="N217" s="244"/>
      <c r="O217" s="244"/>
      <c r="P217" s="244"/>
      <c r="Q217" s="244"/>
    </row>
    <row r="218" spans="1:17" s="2" customFormat="1" x14ac:dyDescent="0.25">
      <c r="A218" s="73"/>
      <c r="B218" s="73"/>
      <c r="C218" s="73"/>
      <c r="D218" s="73"/>
      <c r="E218" s="73"/>
      <c r="F218" s="73"/>
      <c r="G218" s="73"/>
      <c r="H218" s="73"/>
      <c r="I218" s="73"/>
      <c r="J218" s="73"/>
      <c r="K218" s="245">
        <v>2022</v>
      </c>
      <c r="L218" s="245"/>
      <c r="M218" s="245"/>
      <c r="N218" s="245">
        <v>2021</v>
      </c>
      <c r="O218" s="245"/>
      <c r="P218" s="245"/>
      <c r="Q218" s="245"/>
    </row>
    <row r="219" spans="1:17" s="2" customFormat="1" x14ac:dyDescent="0.25">
      <c r="A219" s="75" t="s">
        <v>155</v>
      </c>
      <c r="B219" s="75"/>
      <c r="C219" s="75"/>
      <c r="D219" s="75"/>
      <c r="E219" s="75"/>
      <c r="F219" s="75"/>
      <c r="G219" s="75"/>
      <c r="H219" s="75"/>
      <c r="I219" s="75"/>
      <c r="J219" s="75"/>
      <c r="K219" s="242">
        <f>L14</f>
        <v>2221133.4</v>
      </c>
      <c r="L219" s="242"/>
      <c r="M219" s="242"/>
      <c r="N219" s="242">
        <v>-284924.21000000002</v>
      </c>
      <c r="O219" s="242"/>
      <c r="P219" s="242"/>
      <c r="Q219" s="242"/>
    </row>
    <row r="220" spans="1:17" s="2" customFormat="1" x14ac:dyDescent="0.25">
      <c r="A220" s="75" t="s">
        <v>154</v>
      </c>
      <c r="B220" s="75"/>
      <c r="C220" s="75"/>
      <c r="D220" s="75"/>
      <c r="E220" s="75"/>
      <c r="F220" s="75"/>
      <c r="G220" s="75"/>
      <c r="H220" s="75"/>
      <c r="I220" s="75"/>
      <c r="J220" s="75"/>
      <c r="K220" s="242">
        <f>L16</f>
        <v>723178929.43999994</v>
      </c>
      <c r="L220" s="242"/>
      <c r="M220" s="242"/>
      <c r="N220" s="242">
        <v>174526445.59999999</v>
      </c>
      <c r="O220" s="242"/>
      <c r="P220" s="242"/>
      <c r="Q220" s="242"/>
    </row>
    <row r="221" spans="1:17" s="2" customFormat="1" x14ac:dyDescent="0.25">
      <c r="A221" s="75" t="s">
        <v>156</v>
      </c>
      <c r="B221" s="75"/>
      <c r="C221" s="75"/>
      <c r="D221" s="75"/>
      <c r="E221" s="75"/>
      <c r="F221" s="75"/>
      <c r="G221" s="75"/>
      <c r="H221" s="75"/>
      <c r="I221" s="75"/>
      <c r="J221" s="75"/>
      <c r="K221" s="242">
        <v>0</v>
      </c>
      <c r="L221" s="242"/>
      <c r="M221" s="242"/>
      <c r="N221" s="242">
        <v>0</v>
      </c>
      <c r="O221" s="242"/>
      <c r="P221" s="242"/>
      <c r="Q221" s="242"/>
    </row>
    <row r="222" spans="1:17" s="2" customFormat="1" x14ac:dyDescent="0.25">
      <c r="A222" s="75" t="s">
        <v>27</v>
      </c>
      <c r="B222" s="75"/>
      <c r="C222" s="75"/>
      <c r="D222" s="75"/>
      <c r="E222" s="75"/>
      <c r="F222" s="75"/>
      <c r="G222" s="75"/>
      <c r="H222" s="75"/>
      <c r="I222" s="75"/>
      <c r="J222" s="75"/>
      <c r="K222" s="242">
        <v>0</v>
      </c>
      <c r="L222" s="242"/>
      <c r="M222" s="242"/>
      <c r="N222" s="242">
        <v>0</v>
      </c>
      <c r="O222" s="242"/>
      <c r="P222" s="242"/>
      <c r="Q222" s="242"/>
    </row>
    <row r="223" spans="1:17" s="2" customFormat="1" ht="19.5" customHeight="1" x14ac:dyDescent="0.25">
      <c r="A223" s="75" t="s">
        <v>157</v>
      </c>
      <c r="B223" s="75"/>
      <c r="C223" s="75"/>
      <c r="D223" s="75"/>
      <c r="E223" s="75"/>
      <c r="F223" s="75"/>
      <c r="G223" s="75"/>
      <c r="H223" s="75"/>
      <c r="I223" s="75"/>
      <c r="J223" s="75"/>
      <c r="K223" s="242">
        <v>0</v>
      </c>
      <c r="L223" s="242"/>
      <c r="M223" s="242"/>
      <c r="N223" s="242">
        <v>0</v>
      </c>
      <c r="O223" s="242"/>
      <c r="P223" s="242"/>
      <c r="Q223" s="242"/>
    </row>
    <row r="224" spans="1:17" s="2" customFormat="1" ht="16.5" customHeight="1" x14ac:dyDescent="0.25">
      <c r="A224" s="75" t="s">
        <v>207</v>
      </c>
      <c r="B224" s="75"/>
      <c r="C224" s="75"/>
      <c r="D224" s="75"/>
      <c r="E224" s="75"/>
      <c r="F224" s="75"/>
      <c r="G224" s="75"/>
      <c r="H224" s="75"/>
      <c r="I224" s="75"/>
      <c r="J224" s="75"/>
      <c r="K224" s="242">
        <v>0</v>
      </c>
      <c r="L224" s="242"/>
      <c r="M224" s="242"/>
      <c r="N224" s="242">
        <v>0</v>
      </c>
      <c r="O224" s="242"/>
      <c r="P224" s="242"/>
      <c r="Q224" s="242"/>
    </row>
    <row r="225" spans="1:17" s="2" customFormat="1" ht="19.5" customHeight="1" x14ac:dyDescent="0.25">
      <c r="A225" s="75" t="s">
        <v>208</v>
      </c>
      <c r="B225" s="75"/>
      <c r="C225" s="75"/>
      <c r="D225" s="75"/>
      <c r="E225" s="75"/>
      <c r="F225" s="75"/>
      <c r="G225" s="75"/>
      <c r="H225" s="75"/>
      <c r="I225" s="75"/>
      <c r="J225" s="75"/>
      <c r="K225" s="242">
        <v>0</v>
      </c>
      <c r="L225" s="242"/>
      <c r="M225" s="242"/>
      <c r="N225" s="242">
        <v>0</v>
      </c>
      <c r="O225" s="242"/>
      <c r="P225" s="242"/>
      <c r="Q225" s="242"/>
    </row>
    <row r="226" spans="1:17" s="2" customFormat="1" ht="16.5" customHeight="1" x14ac:dyDescent="0.25">
      <c r="A226" s="75" t="s">
        <v>28</v>
      </c>
      <c r="B226" s="75"/>
      <c r="C226" s="75"/>
      <c r="D226" s="75"/>
      <c r="E226" s="75"/>
      <c r="F226" s="75"/>
      <c r="G226" s="75"/>
      <c r="H226" s="75"/>
      <c r="I226" s="75"/>
      <c r="J226" s="75"/>
      <c r="K226" s="213">
        <f>SUM(K219:M224)</f>
        <v>725400062.83999991</v>
      </c>
      <c r="L226" s="213"/>
      <c r="M226" s="213"/>
      <c r="N226" s="213">
        <f>SUM(N219:Q224)</f>
        <v>174241521.38999999</v>
      </c>
      <c r="O226" s="213"/>
      <c r="P226" s="213"/>
      <c r="Q226" s="213"/>
    </row>
    <row r="227" spans="1:17" s="2" customFormat="1" ht="18.75" customHeight="1" x14ac:dyDescent="0.25">
      <c r="A227" s="77" t="s">
        <v>29</v>
      </c>
      <c r="B227" s="77"/>
      <c r="C227" s="77"/>
      <c r="D227" s="77"/>
      <c r="E227" s="77"/>
      <c r="F227" s="77"/>
      <c r="G227" s="77"/>
      <c r="H227" s="77"/>
      <c r="I227" s="77"/>
      <c r="J227" s="77"/>
      <c r="K227" s="241">
        <v>786395291.66999996</v>
      </c>
      <c r="L227" s="241"/>
      <c r="M227" s="241"/>
      <c r="N227" s="241">
        <v>210856101.86000001</v>
      </c>
      <c r="O227" s="241"/>
      <c r="P227" s="241"/>
      <c r="Q227" s="241"/>
    </row>
    <row r="228" spans="1:17" s="2" customFormat="1" x14ac:dyDescent="0.25">
      <c r="A228" s="69"/>
      <c r="B228" s="70"/>
      <c r="C228" s="70"/>
      <c r="D228" s="70"/>
      <c r="E228" s="70"/>
      <c r="F228" s="70"/>
      <c r="G228" s="70"/>
      <c r="H228" s="70"/>
      <c r="I228" s="70"/>
      <c r="J228" s="70"/>
      <c r="K228" s="70"/>
      <c r="L228" s="70"/>
      <c r="M228" s="70"/>
      <c r="N228" s="70"/>
      <c r="O228" s="70"/>
      <c r="P228" s="70"/>
      <c r="Q228" s="71"/>
    </row>
    <row r="229" spans="1:17" s="2" customFormat="1" x14ac:dyDescent="0.25">
      <c r="A229" s="234" t="s">
        <v>222</v>
      </c>
      <c r="B229" s="234"/>
      <c r="C229" s="234"/>
      <c r="D229" s="234"/>
      <c r="E229" s="234"/>
      <c r="F229" s="234"/>
      <c r="G229" s="234"/>
      <c r="H229" s="234"/>
      <c r="I229" s="234"/>
      <c r="J229" s="234"/>
      <c r="K229" s="203">
        <v>0</v>
      </c>
      <c r="L229" s="203"/>
      <c r="M229" s="203"/>
      <c r="N229" s="203">
        <v>0</v>
      </c>
      <c r="O229" s="203"/>
      <c r="P229" s="203"/>
      <c r="Q229" s="203"/>
    </row>
    <row r="230" spans="1:17" s="2" customFormat="1" x14ac:dyDescent="0.25">
      <c r="A230" s="234" t="s">
        <v>30</v>
      </c>
      <c r="B230" s="234"/>
      <c r="C230" s="234"/>
      <c r="D230" s="234"/>
      <c r="E230" s="234"/>
      <c r="F230" s="234"/>
      <c r="G230" s="234"/>
      <c r="H230" s="234"/>
      <c r="I230" s="234"/>
      <c r="J230" s="234"/>
      <c r="K230" s="203">
        <v>0</v>
      </c>
      <c r="L230" s="203"/>
      <c r="M230" s="203"/>
      <c r="N230" s="203">
        <v>0</v>
      </c>
      <c r="O230" s="203"/>
      <c r="P230" s="203"/>
      <c r="Q230" s="203"/>
    </row>
    <row r="231" spans="1:17" s="2" customFormat="1" x14ac:dyDescent="0.25">
      <c r="A231" s="234" t="s">
        <v>31</v>
      </c>
      <c r="B231" s="234"/>
      <c r="C231" s="234"/>
      <c r="D231" s="234"/>
      <c r="E231" s="234"/>
      <c r="F231" s="234"/>
      <c r="G231" s="234"/>
      <c r="H231" s="234"/>
      <c r="I231" s="234"/>
      <c r="J231" s="234"/>
      <c r="K231" s="203">
        <v>0</v>
      </c>
      <c r="L231" s="203"/>
      <c r="M231" s="203"/>
      <c r="N231" s="203">
        <v>0</v>
      </c>
      <c r="O231" s="203"/>
      <c r="P231" s="203"/>
      <c r="Q231" s="203"/>
    </row>
    <row r="232" spans="1:17" s="2" customFormat="1" x14ac:dyDescent="0.25">
      <c r="A232" s="234" t="s">
        <v>32</v>
      </c>
      <c r="B232" s="234"/>
      <c r="C232" s="234"/>
      <c r="D232" s="234"/>
      <c r="E232" s="234"/>
      <c r="F232" s="234"/>
      <c r="G232" s="234"/>
      <c r="H232" s="234"/>
      <c r="I232" s="234"/>
      <c r="J232" s="234"/>
      <c r="K232" s="203">
        <v>0</v>
      </c>
      <c r="L232" s="203"/>
      <c r="M232" s="203"/>
      <c r="N232" s="203">
        <v>0</v>
      </c>
      <c r="O232" s="203"/>
      <c r="P232" s="203"/>
      <c r="Q232" s="203"/>
    </row>
    <row r="233" spans="1:17" s="2" customFormat="1" x14ac:dyDescent="0.25">
      <c r="A233" s="234" t="s">
        <v>33</v>
      </c>
      <c r="B233" s="234"/>
      <c r="C233" s="234"/>
      <c r="D233" s="234"/>
      <c r="E233" s="234"/>
      <c r="F233" s="234"/>
      <c r="G233" s="234"/>
      <c r="H233" s="234"/>
      <c r="I233" s="234"/>
      <c r="J233" s="234"/>
      <c r="K233" s="203">
        <v>0</v>
      </c>
      <c r="L233" s="203"/>
      <c r="M233" s="203"/>
      <c r="N233" s="203">
        <v>0</v>
      </c>
      <c r="O233" s="203"/>
      <c r="P233" s="203"/>
      <c r="Q233" s="203"/>
    </row>
    <row r="234" spans="1:17" s="2" customFormat="1" x14ac:dyDescent="0.25">
      <c r="A234" s="234" t="s">
        <v>209</v>
      </c>
      <c r="B234" s="234"/>
      <c r="C234" s="234"/>
      <c r="D234" s="234"/>
      <c r="E234" s="234"/>
      <c r="F234" s="234"/>
      <c r="G234" s="234"/>
      <c r="H234" s="234"/>
      <c r="I234" s="234"/>
      <c r="J234" s="234"/>
      <c r="K234" s="203">
        <v>0</v>
      </c>
      <c r="L234" s="203"/>
      <c r="M234" s="203"/>
      <c r="N234" s="203">
        <v>0</v>
      </c>
      <c r="O234" s="203"/>
      <c r="P234" s="203"/>
      <c r="Q234" s="203"/>
    </row>
    <row r="235" spans="1:17" s="2" customFormat="1" x14ac:dyDescent="0.25">
      <c r="A235" s="234" t="s">
        <v>34</v>
      </c>
      <c r="B235" s="234"/>
      <c r="C235" s="234"/>
      <c r="D235" s="234"/>
      <c r="E235" s="234"/>
      <c r="F235" s="234"/>
      <c r="G235" s="234"/>
      <c r="H235" s="234"/>
      <c r="I235" s="234"/>
      <c r="J235" s="234"/>
      <c r="K235" s="203">
        <v>0</v>
      </c>
      <c r="L235" s="203"/>
      <c r="M235" s="203"/>
      <c r="N235" s="203">
        <v>0</v>
      </c>
      <c r="O235" s="203"/>
      <c r="P235" s="203"/>
      <c r="Q235" s="203"/>
    </row>
    <row r="236" spans="1:17" s="2" customFormat="1" ht="15" customHeight="1" x14ac:dyDescent="0.25">
      <c r="A236" s="123"/>
      <c r="B236" s="34"/>
      <c r="C236" s="34"/>
      <c r="D236" s="34"/>
      <c r="E236" s="34"/>
      <c r="F236" s="34"/>
      <c r="G236" s="34"/>
      <c r="H236" s="34"/>
      <c r="I236" s="34"/>
      <c r="J236" s="34"/>
      <c r="K236" s="34"/>
      <c r="L236" s="34"/>
      <c r="M236" s="34"/>
      <c r="N236" s="34"/>
      <c r="O236" s="34"/>
      <c r="P236" s="34"/>
      <c r="Q236" s="124"/>
    </row>
    <row r="237" spans="1:17" s="2" customFormat="1" ht="22.5" customHeight="1" x14ac:dyDescent="0.25">
      <c r="A237" s="197" t="s">
        <v>35</v>
      </c>
      <c r="B237" s="197"/>
      <c r="C237" s="197"/>
      <c r="D237" s="197"/>
      <c r="E237" s="197"/>
      <c r="F237" s="197"/>
      <c r="G237" s="197"/>
      <c r="H237" s="197"/>
      <c r="I237" s="197"/>
      <c r="J237" s="197"/>
      <c r="K237" s="197"/>
      <c r="L237" s="197"/>
      <c r="M237" s="197"/>
      <c r="N237" s="197"/>
      <c r="O237" s="197"/>
      <c r="P237" s="197"/>
      <c r="Q237" s="197"/>
    </row>
    <row r="238" spans="1:17" s="2" customFormat="1" ht="22.5" customHeight="1" x14ac:dyDescent="0.25">
      <c r="A238" s="197"/>
      <c r="B238" s="197"/>
      <c r="C238" s="197"/>
      <c r="D238" s="197"/>
      <c r="E238" s="197"/>
      <c r="F238" s="197"/>
      <c r="G238" s="197"/>
      <c r="H238" s="197"/>
      <c r="I238" s="197"/>
      <c r="J238" s="197"/>
      <c r="K238" s="197"/>
      <c r="L238" s="197"/>
      <c r="M238" s="197"/>
      <c r="N238" s="197"/>
      <c r="O238" s="197"/>
      <c r="P238" s="197"/>
      <c r="Q238" s="197"/>
    </row>
    <row r="239" spans="1:17" s="2" customFormat="1" ht="12.75" customHeight="1" x14ac:dyDescent="0.25">
      <c r="A239" s="238"/>
      <c r="B239" s="239"/>
      <c r="C239" s="239"/>
      <c r="D239" s="239"/>
      <c r="E239" s="239"/>
      <c r="F239" s="239"/>
      <c r="G239" s="239"/>
      <c r="H239" s="239"/>
      <c r="I239" s="239"/>
      <c r="J239" s="239"/>
      <c r="K239" s="239"/>
      <c r="L239" s="239"/>
      <c r="M239" s="239"/>
      <c r="N239" s="239"/>
      <c r="O239" s="239"/>
      <c r="P239" s="239"/>
      <c r="Q239" s="240"/>
    </row>
    <row r="240" spans="1:17" s="2" customFormat="1" ht="18.75" x14ac:dyDescent="0.25">
      <c r="A240" s="231" t="s">
        <v>256</v>
      </c>
      <c r="B240" s="232"/>
      <c r="C240" s="232"/>
      <c r="D240" s="232"/>
      <c r="E240" s="232"/>
      <c r="F240" s="232"/>
      <c r="G240" s="232"/>
      <c r="H240" s="232"/>
      <c r="I240" s="232"/>
      <c r="J240" s="232"/>
      <c r="K240" s="232"/>
      <c r="L240" s="232"/>
      <c r="M240" s="232"/>
      <c r="N240" s="232"/>
      <c r="O240" s="232"/>
      <c r="P240" s="232"/>
      <c r="Q240" s="233"/>
    </row>
    <row r="241" spans="1:17" s="2" customFormat="1" ht="19.5" customHeight="1" x14ac:dyDescent="0.25">
      <c r="A241" s="214" t="s">
        <v>210</v>
      </c>
      <c r="B241" s="215"/>
      <c r="C241" s="215"/>
      <c r="D241" s="215"/>
      <c r="E241" s="215"/>
      <c r="F241" s="215"/>
      <c r="G241" s="215"/>
      <c r="H241" s="215"/>
      <c r="I241" s="215"/>
      <c r="J241" s="215"/>
      <c r="K241" s="215"/>
      <c r="L241" s="215"/>
      <c r="M241" s="215"/>
      <c r="N241" s="215"/>
      <c r="O241" s="215"/>
      <c r="P241" s="215"/>
      <c r="Q241" s="216"/>
    </row>
    <row r="242" spans="1:17" s="2" customFormat="1" ht="18.75" customHeight="1" x14ac:dyDescent="0.25">
      <c r="A242" s="217" t="s">
        <v>303</v>
      </c>
      <c r="B242" s="218"/>
      <c r="C242" s="218"/>
      <c r="D242" s="218"/>
      <c r="E242" s="218"/>
      <c r="F242" s="218"/>
      <c r="G242" s="218"/>
      <c r="H242" s="218"/>
      <c r="I242" s="218"/>
      <c r="J242" s="218"/>
      <c r="K242" s="218"/>
      <c r="L242" s="218"/>
      <c r="M242" s="218"/>
      <c r="N242" s="218"/>
      <c r="O242" s="218"/>
      <c r="P242" s="218"/>
      <c r="Q242" s="219"/>
    </row>
    <row r="243" spans="1:17" s="2" customFormat="1" ht="18.75" x14ac:dyDescent="0.25">
      <c r="A243" s="220" t="s">
        <v>160</v>
      </c>
      <c r="B243" s="221"/>
      <c r="C243" s="221"/>
      <c r="D243" s="221"/>
      <c r="E243" s="221"/>
      <c r="F243" s="221"/>
      <c r="G243" s="221"/>
      <c r="H243" s="221"/>
      <c r="I243" s="221"/>
      <c r="J243" s="221"/>
      <c r="K243" s="221"/>
      <c r="L243" s="221"/>
      <c r="M243" s="221"/>
      <c r="N243" s="221"/>
      <c r="O243" s="221"/>
      <c r="P243" s="221"/>
      <c r="Q243" s="222"/>
    </row>
    <row r="244" spans="1:17" s="2" customFormat="1" x14ac:dyDescent="0.25">
      <c r="A244" s="142"/>
      <c r="B244" s="143"/>
      <c r="C244" s="143"/>
      <c r="D244" s="143"/>
      <c r="E244" s="143"/>
      <c r="F244" s="143"/>
      <c r="G244" s="143"/>
      <c r="H244" s="143"/>
      <c r="I244" s="143"/>
      <c r="J244" s="143"/>
      <c r="K244" s="143"/>
      <c r="L244" s="143"/>
      <c r="M244" s="143"/>
      <c r="N244" s="143"/>
      <c r="O244" s="143"/>
      <c r="P244" s="143"/>
      <c r="Q244" s="144"/>
    </row>
    <row r="245" spans="1:17" s="2" customFormat="1" x14ac:dyDescent="0.25">
      <c r="A245" s="77" t="s">
        <v>36</v>
      </c>
      <c r="B245" s="77"/>
      <c r="C245" s="77"/>
      <c r="D245" s="77"/>
      <c r="E245" s="77"/>
      <c r="F245" s="77"/>
      <c r="G245" s="77"/>
      <c r="H245" s="77"/>
      <c r="I245" s="77"/>
      <c r="J245" s="77"/>
      <c r="K245" s="77"/>
      <c r="L245" s="226">
        <v>2213377166.8800001</v>
      </c>
      <c r="M245" s="226"/>
      <c r="N245" s="226"/>
      <c r="O245" s="226"/>
      <c r="P245" s="226"/>
      <c r="Q245" s="226"/>
    </row>
    <row r="246" spans="1:17" s="2" customFormat="1" x14ac:dyDescent="0.25">
      <c r="A246" s="236" t="s">
        <v>37</v>
      </c>
      <c r="B246" s="236"/>
      <c r="C246" s="236"/>
      <c r="D246" s="236"/>
      <c r="E246" s="236"/>
      <c r="F246" s="236"/>
      <c r="G246" s="236"/>
      <c r="H246" s="236"/>
      <c r="I246" s="236"/>
      <c r="J246" s="236"/>
      <c r="K246" s="236"/>
      <c r="L246" s="237">
        <f>SUM(L247:Q251)</f>
        <v>0</v>
      </c>
      <c r="M246" s="237"/>
      <c r="N246" s="237"/>
      <c r="O246" s="237"/>
      <c r="P246" s="237"/>
      <c r="Q246" s="237"/>
    </row>
    <row r="247" spans="1:17" s="2" customFormat="1" x14ac:dyDescent="0.25">
      <c r="A247" s="156" t="s">
        <v>158</v>
      </c>
      <c r="B247" s="156"/>
      <c r="C247" s="156"/>
      <c r="D247" s="156"/>
      <c r="E247" s="156"/>
      <c r="F247" s="156"/>
      <c r="G247" s="156"/>
      <c r="H247" s="156"/>
      <c r="I247" s="156"/>
      <c r="J247" s="156"/>
      <c r="K247" s="156"/>
      <c r="L247" s="235">
        <v>0</v>
      </c>
      <c r="M247" s="235"/>
      <c r="N247" s="235"/>
      <c r="O247" s="235"/>
      <c r="P247" s="235"/>
      <c r="Q247" s="235"/>
    </row>
    <row r="248" spans="1:17" s="2" customFormat="1" x14ac:dyDescent="0.25">
      <c r="A248" s="156" t="s">
        <v>38</v>
      </c>
      <c r="B248" s="156"/>
      <c r="C248" s="156"/>
      <c r="D248" s="156"/>
      <c r="E248" s="156"/>
      <c r="F248" s="156"/>
      <c r="G248" s="156"/>
      <c r="H248" s="156"/>
      <c r="I248" s="156"/>
      <c r="J248" s="156"/>
      <c r="K248" s="156"/>
      <c r="L248" s="235">
        <v>0</v>
      </c>
      <c r="M248" s="235"/>
      <c r="N248" s="235"/>
      <c r="O248" s="235"/>
      <c r="P248" s="235"/>
      <c r="Q248" s="235"/>
    </row>
    <row r="249" spans="1:17" s="2" customFormat="1" x14ac:dyDescent="0.25">
      <c r="A249" s="156" t="s">
        <v>39</v>
      </c>
      <c r="B249" s="156"/>
      <c r="C249" s="156"/>
      <c r="D249" s="156"/>
      <c r="E249" s="156"/>
      <c r="F249" s="156"/>
      <c r="G249" s="156"/>
      <c r="H249" s="156"/>
      <c r="I249" s="156"/>
      <c r="J249" s="156"/>
      <c r="K249" s="156"/>
      <c r="L249" s="235">
        <v>0</v>
      </c>
      <c r="M249" s="235"/>
      <c r="N249" s="235"/>
      <c r="O249" s="235"/>
      <c r="P249" s="235"/>
      <c r="Q249" s="235"/>
    </row>
    <row r="250" spans="1:17" s="2" customFormat="1" x14ac:dyDescent="0.25">
      <c r="A250" s="234" t="s">
        <v>40</v>
      </c>
      <c r="B250" s="234"/>
      <c r="C250" s="234"/>
      <c r="D250" s="234"/>
      <c r="E250" s="234"/>
      <c r="F250" s="234"/>
      <c r="G250" s="234"/>
      <c r="H250" s="234"/>
      <c r="I250" s="234"/>
      <c r="J250" s="234"/>
      <c r="K250" s="234"/>
      <c r="L250" s="202">
        <v>0</v>
      </c>
      <c r="M250" s="202"/>
      <c r="N250" s="202"/>
      <c r="O250" s="202"/>
      <c r="P250" s="202"/>
      <c r="Q250" s="202"/>
    </row>
    <row r="251" spans="1:17" s="2" customFormat="1" x14ac:dyDescent="0.25">
      <c r="A251" s="234" t="s">
        <v>41</v>
      </c>
      <c r="B251" s="234"/>
      <c r="C251" s="234"/>
      <c r="D251" s="234"/>
      <c r="E251" s="234"/>
      <c r="F251" s="234"/>
      <c r="G251" s="234"/>
      <c r="H251" s="234"/>
      <c r="I251" s="234"/>
      <c r="J251" s="234"/>
      <c r="K251" s="234"/>
      <c r="L251" s="202">
        <v>0</v>
      </c>
      <c r="M251" s="202"/>
      <c r="N251" s="202"/>
      <c r="O251" s="202"/>
      <c r="P251" s="202"/>
      <c r="Q251" s="202"/>
    </row>
    <row r="252" spans="1:17" s="2" customFormat="1" ht="18" customHeight="1" x14ac:dyDescent="0.25">
      <c r="A252" s="77" t="s">
        <v>42</v>
      </c>
      <c r="B252" s="77"/>
      <c r="C252" s="77"/>
      <c r="D252" s="77"/>
      <c r="E252" s="77"/>
      <c r="F252" s="77"/>
      <c r="G252" s="77"/>
      <c r="H252" s="77"/>
      <c r="I252" s="77"/>
      <c r="J252" s="77"/>
      <c r="K252" s="77"/>
      <c r="L252" s="226">
        <f>SUM(L253:Q255)</f>
        <v>232025321.44999999</v>
      </c>
      <c r="M252" s="226"/>
      <c r="N252" s="226"/>
      <c r="O252" s="226"/>
      <c r="P252" s="226"/>
      <c r="Q252" s="226"/>
    </row>
    <row r="253" spans="1:17" s="2" customFormat="1" x14ac:dyDescent="0.25">
      <c r="A253" s="234" t="s">
        <v>159</v>
      </c>
      <c r="B253" s="234"/>
      <c r="C253" s="234"/>
      <c r="D253" s="234"/>
      <c r="E253" s="234"/>
      <c r="F253" s="234"/>
      <c r="G253" s="234"/>
      <c r="H253" s="234"/>
      <c r="I253" s="234"/>
      <c r="J253" s="234"/>
      <c r="K253" s="234"/>
      <c r="L253" s="202">
        <v>0</v>
      </c>
      <c r="M253" s="202"/>
      <c r="N253" s="202"/>
      <c r="O253" s="202"/>
      <c r="P253" s="202"/>
      <c r="Q253" s="202"/>
    </row>
    <row r="254" spans="1:17" s="2" customFormat="1" x14ac:dyDescent="0.25">
      <c r="A254" s="234" t="s">
        <v>43</v>
      </c>
      <c r="B254" s="234"/>
      <c r="C254" s="234"/>
      <c r="D254" s="234"/>
      <c r="E254" s="234"/>
      <c r="F254" s="234"/>
      <c r="G254" s="234"/>
      <c r="H254" s="234"/>
      <c r="I254" s="234"/>
      <c r="J254" s="234"/>
      <c r="K254" s="234"/>
      <c r="L254" s="202">
        <v>232025321.44999999</v>
      </c>
      <c r="M254" s="202"/>
      <c r="N254" s="202"/>
      <c r="O254" s="202"/>
      <c r="P254" s="202"/>
      <c r="Q254" s="202"/>
    </row>
    <row r="255" spans="1:17" s="2" customFormat="1" x14ac:dyDescent="0.25">
      <c r="A255" s="234" t="s">
        <v>44</v>
      </c>
      <c r="B255" s="234"/>
      <c r="C255" s="234"/>
      <c r="D255" s="234"/>
      <c r="E255" s="234"/>
      <c r="F255" s="234"/>
      <c r="G255" s="234"/>
      <c r="H255" s="234"/>
      <c r="I255" s="234"/>
      <c r="J255" s="234"/>
      <c r="K255" s="234"/>
      <c r="L255" s="202">
        <v>0</v>
      </c>
      <c r="M255" s="202"/>
      <c r="N255" s="202"/>
      <c r="O255" s="202"/>
      <c r="P255" s="202"/>
      <c r="Q255" s="202"/>
    </row>
    <row r="256" spans="1:17" s="2" customFormat="1" x14ac:dyDescent="0.25">
      <c r="A256" s="77" t="s">
        <v>251</v>
      </c>
      <c r="B256" s="77"/>
      <c r="C256" s="77"/>
      <c r="D256" s="77"/>
      <c r="E256" s="77"/>
      <c r="F256" s="77"/>
      <c r="G256" s="77"/>
      <c r="H256" s="77"/>
      <c r="I256" s="77"/>
      <c r="J256" s="77"/>
      <c r="K256" s="77"/>
      <c r="L256" s="226">
        <f>+L245+L246-L252</f>
        <v>1981351845.4300001</v>
      </c>
      <c r="M256" s="226"/>
      <c r="N256" s="226"/>
      <c r="O256" s="226"/>
      <c r="P256" s="226"/>
      <c r="Q256" s="226"/>
    </row>
    <row r="257" spans="1:17" s="2" customFormat="1" ht="12" customHeight="1" x14ac:dyDescent="0.25">
      <c r="A257" s="227"/>
      <c r="B257" s="228"/>
      <c r="C257" s="228"/>
      <c r="D257" s="228"/>
      <c r="E257" s="228"/>
      <c r="F257" s="228"/>
      <c r="G257" s="228"/>
      <c r="H257" s="228"/>
      <c r="I257" s="228"/>
      <c r="J257" s="228"/>
      <c r="K257" s="228"/>
      <c r="L257" s="228"/>
      <c r="M257" s="228"/>
      <c r="N257" s="228"/>
      <c r="O257" s="228"/>
      <c r="P257" s="228"/>
      <c r="Q257" s="229"/>
    </row>
    <row r="258" spans="1:17" s="2" customFormat="1" ht="31.5" customHeight="1" x14ac:dyDescent="0.25">
      <c r="A258" s="230" t="s">
        <v>326</v>
      </c>
      <c r="B258" s="230"/>
      <c r="C258" s="230"/>
      <c r="D258" s="230"/>
      <c r="E258" s="230"/>
      <c r="F258" s="230"/>
      <c r="G258" s="230"/>
      <c r="H258" s="230"/>
      <c r="I258" s="230"/>
      <c r="J258" s="230"/>
      <c r="K258" s="230"/>
      <c r="L258" s="230"/>
      <c r="M258" s="230"/>
      <c r="N258" s="230"/>
      <c r="O258" s="230"/>
      <c r="P258" s="230"/>
      <c r="Q258" s="230"/>
    </row>
    <row r="259" spans="1:17" s="2" customFormat="1" x14ac:dyDescent="0.25">
      <c r="A259" s="142"/>
      <c r="B259" s="143"/>
      <c r="C259" s="143"/>
      <c r="D259" s="143"/>
      <c r="E259" s="143"/>
      <c r="F259" s="143"/>
      <c r="G259" s="143"/>
      <c r="H259" s="143"/>
      <c r="I259" s="143"/>
      <c r="J259" s="143"/>
      <c r="K259" s="143"/>
      <c r="L259" s="143"/>
      <c r="M259" s="143"/>
      <c r="N259" s="143"/>
      <c r="O259" s="143"/>
      <c r="P259" s="143"/>
      <c r="Q259" s="144"/>
    </row>
    <row r="260" spans="1:17" s="2" customFormat="1" ht="18.75" x14ac:dyDescent="0.25">
      <c r="A260" s="231" t="s">
        <v>256</v>
      </c>
      <c r="B260" s="232"/>
      <c r="C260" s="232"/>
      <c r="D260" s="232"/>
      <c r="E260" s="232"/>
      <c r="F260" s="232"/>
      <c r="G260" s="232"/>
      <c r="H260" s="232"/>
      <c r="I260" s="232"/>
      <c r="J260" s="232"/>
      <c r="K260" s="232"/>
      <c r="L260" s="232"/>
      <c r="M260" s="232"/>
      <c r="N260" s="232"/>
      <c r="O260" s="232"/>
      <c r="P260" s="232"/>
      <c r="Q260" s="233"/>
    </row>
    <row r="261" spans="1:17" s="2" customFormat="1" ht="18.75" x14ac:dyDescent="0.25">
      <c r="A261" s="214" t="s">
        <v>45</v>
      </c>
      <c r="B261" s="215"/>
      <c r="C261" s="215"/>
      <c r="D261" s="215"/>
      <c r="E261" s="215"/>
      <c r="F261" s="215"/>
      <c r="G261" s="215"/>
      <c r="H261" s="215"/>
      <c r="I261" s="215"/>
      <c r="J261" s="215"/>
      <c r="K261" s="215"/>
      <c r="L261" s="215"/>
      <c r="M261" s="215"/>
      <c r="N261" s="215"/>
      <c r="O261" s="215"/>
      <c r="P261" s="215"/>
      <c r="Q261" s="216"/>
    </row>
    <row r="262" spans="1:17" s="2" customFormat="1" ht="18.75" x14ac:dyDescent="0.25">
      <c r="A262" s="217" t="s">
        <v>303</v>
      </c>
      <c r="B262" s="218"/>
      <c r="C262" s="218"/>
      <c r="D262" s="218"/>
      <c r="E262" s="218"/>
      <c r="F262" s="218"/>
      <c r="G262" s="218"/>
      <c r="H262" s="218"/>
      <c r="I262" s="218"/>
      <c r="J262" s="218"/>
      <c r="K262" s="218"/>
      <c r="L262" s="218"/>
      <c r="M262" s="218"/>
      <c r="N262" s="218"/>
      <c r="O262" s="218"/>
      <c r="P262" s="218"/>
      <c r="Q262" s="219"/>
    </row>
    <row r="263" spans="1:17" s="2" customFormat="1" ht="18.75" x14ac:dyDescent="0.25">
      <c r="A263" s="220" t="s">
        <v>160</v>
      </c>
      <c r="B263" s="221"/>
      <c r="C263" s="221"/>
      <c r="D263" s="221"/>
      <c r="E263" s="221"/>
      <c r="F263" s="221"/>
      <c r="G263" s="221"/>
      <c r="H263" s="221"/>
      <c r="I263" s="221"/>
      <c r="J263" s="221"/>
      <c r="K263" s="221"/>
      <c r="L263" s="221"/>
      <c r="M263" s="221"/>
      <c r="N263" s="221"/>
      <c r="O263" s="221"/>
      <c r="P263" s="221"/>
      <c r="Q263" s="222"/>
    </row>
    <row r="264" spans="1:17" s="2" customFormat="1" ht="18.75" x14ac:dyDescent="0.25">
      <c r="A264" s="223"/>
      <c r="B264" s="224"/>
      <c r="C264" s="224"/>
      <c r="D264" s="224"/>
      <c r="E264" s="224"/>
      <c r="F264" s="224"/>
      <c r="G264" s="224"/>
      <c r="H264" s="224"/>
      <c r="I264" s="224"/>
      <c r="J264" s="224"/>
      <c r="K264" s="224"/>
      <c r="L264" s="224"/>
      <c r="M264" s="224"/>
      <c r="N264" s="224"/>
      <c r="O264" s="224"/>
      <c r="P264" s="224"/>
      <c r="Q264" s="225"/>
    </row>
    <row r="265" spans="1:17" s="2" customFormat="1" x14ac:dyDescent="0.25">
      <c r="A265" s="212" t="s">
        <v>46</v>
      </c>
      <c r="B265" s="212"/>
      <c r="C265" s="212"/>
      <c r="D265" s="212"/>
      <c r="E265" s="212"/>
      <c r="F265" s="212"/>
      <c r="G265" s="212"/>
      <c r="H265" s="212"/>
      <c r="I265" s="212"/>
      <c r="J265" s="212"/>
      <c r="K265" s="212"/>
      <c r="L265" s="78">
        <v>1620128664.6400001</v>
      </c>
      <c r="M265" s="78"/>
      <c r="N265" s="78"/>
      <c r="O265" s="78"/>
      <c r="P265" s="78"/>
      <c r="Q265" s="78"/>
    </row>
    <row r="266" spans="1:17" ht="11.25" customHeight="1" x14ac:dyDescent="0.25">
      <c r="A266" s="212"/>
      <c r="B266" s="212"/>
      <c r="C266" s="212"/>
      <c r="D266" s="212"/>
      <c r="E266" s="212"/>
      <c r="F266" s="212"/>
      <c r="G266" s="212"/>
      <c r="H266" s="212"/>
      <c r="I266" s="212"/>
      <c r="J266" s="212"/>
      <c r="K266" s="212"/>
      <c r="L266" s="78"/>
      <c r="M266" s="78"/>
      <c r="N266" s="78"/>
      <c r="O266" s="78"/>
      <c r="P266" s="78"/>
      <c r="Q266" s="78"/>
    </row>
    <row r="267" spans="1:17" x14ac:dyDescent="0.25">
      <c r="A267" s="212" t="s">
        <v>47</v>
      </c>
      <c r="B267" s="212"/>
      <c r="C267" s="212"/>
      <c r="D267" s="212"/>
      <c r="E267" s="212"/>
      <c r="F267" s="212"/>
      <c r="G267" s="212"/>
      <c r="H267" s="212"/>
      <c r="I267" s="212"/>
      <c r="J267" s="212"/>
      <c r="K267" s="212"/>
      <c r="L267" s="78">
        <f>SUM(L269:Q285)</f>
        <v>436444639.60999995</v>
      </c>
      <c r="M267" s="78"/>
      <c r="N267" s="78"/>
      <c r="O267" s="78"/>
      <c r="P267" s="78"/>
      <c r="Q267" s="78"/>
    </row>
    <row r="268" spans="1:17" ht="9.75" customHeight="1" x14ac:dyDescent="0.25">
      <c r="A268" s="73"/>
      <c r="B268" s="73"/>
      <c r="C268" s="73"/>
      <c r="D268" s="73"/>
      <c r="E268" s="73"/>
      <c r="F268" s="73"/>
      <c r="G268" s="73"/>
      <c r="H268" s="73"/>
      <c r="I268" s="73"/>
      <c r="J268" s="73"/>
      <c r="K268" s="73"/>
      <c r="L268" s="213"/>
      <c r="M268" s="213"/>
      <c r="N268" s="213"/>
      <c r="O268" s="213"/>
      <c r="P268" s="213"/>
      <c r="Q268" s="213"/>
    </row>
    <row r="269" spans="1:17" ht="15" customHeight="1" x14ac:dyDescent="0.25">
      <c r="A269" s="75" t="s">
        <v>131</v>
      </c>
      <c r="B269" s="75"/>
      <c r="C269" s="75"/>
      <c r="D269" s="75"/>
      <c r="E269" s="75"/>
      <c r="F269" s="75"/>
      <c r="G269" s="75"/>
      <c r="H269" s="75"/>
      <c r="I269" s="75"/>
      <c r="J269" s="75"/>
      <c r="K269" s="75"/>
      <c r="L269" s="76">
        <f>194584.7+278375.21+512436.98</f>
        <v>985396.89</v>
      </c>
      <c r="M269" s="76"/>
      <c r="N269" s="76"/>
      <c r="O269" s="76"/>
      <c r="P269" s="76"/>
      <c r="Q269" s="76"/>
    </row>
    <row r="270" spans="1:17" s="2" customFormat="1" x14ac:dyDescent="0.25">
      <c r="A270" s="75" t="s">
        <v>132</v>
      </c>
      <c r="B270" s="75"/>
      <c r="C270" s="75"/>
      <c r="D270" s="75"/>
      <c r="E270" s="75"/>
      <c r="F270" s="75"/>
      <c r="G270" s="75"/>
      <c r="H270" s="75"/>
      <c r="I270" s="75"/>
      <c r="J270" s="75"/>
      <c r="K270" s="75"/>
      <c r="L270" s="76">
        <f>21927.95+102105.73+247858.82</f>
        <v>371892.5</v>
      </c>
      <c r="M270" s="76"/>
      <c r="N270" s="76"/>
      <c r="O270" s="76"/>
      <c r="P270" s="76"/>
      <c r="Q270" s="76"/>
    </row>
    <row r="271" spans="1:17" s="2" customFormat="1" ht="15" customHeight="1" x14ac:dyDescent="0.25">
      <c r="A271" s="75" t="s">
        <v>133</v>
      </c>
      <c r="B271" s="75"/>
      <c r="C271" s="75"/>
      <c r="D271" s="75"/>
      <c r="E271" s="75"/>
      <c r="F271" s="75"/>
      <c r="G271" s="75"/>
      <c r="H271" s="75"/>
      <c r="I271" s="75"/>
      <c r="J271" s="75"/>
      <c r="K271" s="75"/>
      <c r="L271" s="76">
        <f>32652.84+80985.4</f>
        <v>113638.23999999999</v>
      </c>
      <c r="M271" s="76"/>
      <c r="N271" s="76"/>
      <c r="O271" s="76"/>
      <c r="P271" s="76"/>
      <c r="Q271" s="76"/>
    </row>
    <row r="272" spans="1:17" s="2" customFormat="1" ht="15" customHeight="1" x14ac:dyDescent="0.25">
      <c r="A272" s="75" t="s">
        <v>121</v>
      </c>
      <c r="B272" s="75"/>
      <c r="C272" s="75"/>
      <c r="D272" s="75"/>
      <c r="E272" s="75"/>
      <c r="F272" s="75"/>
      <c r="G272" s="75"/>
      <c r="H272" s="75"/>
      <c r="I272" s="75"/>
      <c r="J272" s="75"/>
      <c r="K272" s="75"/>
      <c r="L272" s="76">
        <f>906400+259600</f>
        <v>1166000</v>
      </c>
      <c r="M272" s="76"/>
      <c r="N272" s="76"/>
      <c r="O272" s="76"/>
      <c r="P272" s="76"/>
      <c r="Q272" s="76"/>
    </row>
    <row r="273" spans="1:17" s="2" customFormat="1" x14ac:dyDescent="0.25">
      <c r="A273" s="75" t="s">
        <v>122</v>
      </c>
      <c r="B273" s="75"/>
      <c r="C273" s="75"/>
      <c r="D273" s="75"/>
      <c r="E273" s="75"/>
      <c r="F273" s="75"/>
      <c r="G273" s="75"/>
      <c r="H273" s="75"/>
      <c r="I273" s="75"/>
      <c r="J273" s="75"/>
      <c r="K273" s="75"/>
      <c r="L273" s="76">
        <v>0</v>
      </c>
      <c r="M273" s="76"/>
      <c r="N273" s="76"/>
      <c r="O273" s="76"/>
      <c r="P273" s="76"/>
      <c r="Q273" s="76"/>
    </row>
    <row r="274" spans="1:17" s="2" customFormat="1" x14ac:dyDescent="0.25">
      <c r="A274" s="75" t="s">
        <v>117</v>
      </c>
      <c r="B274" s="75"/>
      <c r="C274" s="75"/>
      <c r="D274" s="75"/>
      <c r="E274" s="75"/>
      <c r="F274" s="75"/>
      <c r="G274" s="75"/>
      <c r="H274" s="75"/>
      <c r="I274" s="75"/>
      <c r="J274" s="75"/>
      <c r="K274" s="75"/>
      <c r="L274" s="76">
        <f>46746.41+423410.9-0.03</f>
        <v>470157.28</v>
      </c>
      <c r="M274" s="76"/>
      <c r="N274" s="76"/>
      <c r="O274" s="76"/>
      <c r="P274" s="76"/>
      <c r="Q274" s="76"/>
    </row>
    <row r="275" spans="1:17" x14ac:dyDescent="0.25">
      <c r="A275" s="75" t="s">
        <v>123</v>
      </c>
      <c r="B275" s="75"/>
      <c r="C275" s="75"/>
      <c r="D275" s="75"/>
      <c r="E275" s="75"/>
      <c r="F275" s="75"/>
      <c r="G275" s="75"/>
      <c r="H275" s="75"/>
      <c r="I275" s="75"/>
      <c r="J275" s="75"/>
      <c r="K275" s="75"/>
      <c r="L275" s="76">
        <v>0</v>
      </c>
      <c r="M275" s="76"/>
      <c r="N275" s="76"/>
      <c r="O275" s="76"/>
      <c r="P275" s="76"/>
      <c r="Q275" s="76"/>
    </row>
    <row r="276" spans="1:17" x14ac:dyDescent="0.25">
      <c r="A276" s="75" t="s">
        <v>124</v>
      </c>
      <c r="B276" s="75"/>
      <c r="C276" s="75"/>
      <c r="D276" s="75"/>
      <c r="E276" s="75"/>
      <c r="F276" s="75"/>
      <c r="G276" s="75"/>
      <c r="H276" s="75"/>
      <c r="I276" s="75"/>
      <c r="J276" s="75"/>
      <c r="K276" s="75"/>
      <c r="L276" s="76">
        <v>0</v>
      </c>
      <c r="M276" s="76"/>
      <c r="N276" s="76"/>
      <c r="O276" s="76"/>
      <c r="P276" s="76"/>
      <c r="Q276" s="76"/>
    </row>
    <row r="277" spans="1:17" x14ac:dyDescent="0.25">
      <c r="A277" s="75" t="s">
        <v>204</v>
      </c>
      <c r="B277" s="75"/>
      <c r="C277" s="75"/>
      <c r="D277" s="75"/>
      <c r="E277" s="75"/>
      <c r="F277" s="75"/>
      <c r="G277" s="75"/>
      <c r="H277" s="75"/>
      <c r="I277" s="75"/>
      <c r="J277" s="75"/>
      <c r="K277" s="75"/>
      <c r="L277" s="76">
        <v>299280</v>
      </c>
      <c r="M277" s="76"/>
      <c r="N277" s="76"/>
      <c r="O277" s="76"/>
      <c r="P277" s="76"/>
      <c r="Q277" s="76"/>
    </row>
    <row r="278" spans="1:17" x14ac:dyDescent="0.25">
      <c r="A278" s="79" t="s">
        <v>218</v>
      </c>
      <c r="B278" s="80"/>
      <c r="C278" s="80"/>
      <c r="D278" s="80"/>
      <c r="E278" s="80"/>
      <c r="F278" s="80"/>
      <c r="G278" s="80"/>
      <c r="H278" s="80"/>
      <c r="I278" s="80"/>
      <c r="J278" s="80"/>
      <c r="K278" s="81"/>
      <c r="L278" s="82">
        <v>835478.47</v>
      </c>
      <c r="M278" s="83"/>
      <c r="N278" s="83"/>
      <c r="O278" s="83"/>
      <c r="P278" s="83"/>
      <c r="Q278" s="84"/>
    </row>
    <row r="279" spans="1:17" x14ac:dyDescent="0.25">
      <c r="A279" s="75" t="s">
        <v>84</v>
      </c>
      <c r="B279" s="75"/>
      <c r="C279" s="75"/>
      <c r="D279" s="75"/>
      <c r="E279" s="75"/>
      <c r="F279" s="75"/>
      <c r="G279" s="75"/>
      <c r="H279" s="75"/>
      <c r="I279" s="75"/>
      <c r="J279" s="75"/>
      <c r="K279" s="75"/>
      <c r="L279" s="76">
        <v>0</v>
      </c>
      <c r="M279" s="76"/>
      <c r="N279" s="76"/>
      <c r="O279" s="76"/>
      <c r="P279" s="76"/>
      <c r="Q279" s="76"/>
    </row>
    <row r="280" spans="1:17" x14ac:dyDescent="0.25">
      <c r="A280" s="75" t="s">
        <v>48</v>
      </c>
      <c r="B280" s="75"/>
      <c r="C280" s="75"/>
      <c r="D280" s="75"/>
      <c r="E280" s="75"/>
      <c r="F280" s="75"/>
      <c r="G280" s="75"/>
      <c r="H280" s="75"/>
      <c r="I280" s="75"/>
      <c r="J280" s="75"/>
      <c r="K280" s="75"/>
      <c r="L280" s="76">
        <v>3090619.9</v>
      </c>
      <c r="M280" s="76"/>
      <c r="N280" s="76"/>
      <c r="O280" s="76"/>
      <c r="P280" s="76"/>
      <c r="Q280" s="76"/>
    </row>
    <row r="281" spans="1:17" x14ac:dyDescent="0.25">
      <c r="A281" s="75" t="s">
        <v>49</v>
      </c>
      <c r="B281" s="75"/>
      <c r="C281" s="75"/>
      <c r="D281" s="75"/>
      <c r="E281" s="75"/>
      <c r="F281" s="75"/>
      <c r="G281" s="75"/>
      <c r="H281" s="75"/>
      <c r="I281" s="75"/>
      <c r="J281" s="75"/>
      <c r="K281" s="75"/>
      <c r="L281" s="76">
        <v>0</v>
      </c>
      <c r="M281" s="76"/>
      <c r="N281" s="76"/>
      <c r="O281" s="76"/>
      <c r="P281" s="76"/>
      <c r="Q281" s="76"/>
    </row>
    <row r="282" spans="1:17" x14ac:dyDescent="0.25">
      <c r="A282" s="75" t="s">
        <v>50</v>
      </c>
      <c r="B282" s="75"/>
      <c r="C282" s="75"/>
      <c r="D282" s="75"/>
      <c r="E282" s="75"/>
      <c r="F282" s="75"/>
      <c r="G282" s="75"/>
      <c r="H282" s="75"/>
      <c r="I282" s="75"/>
      <c r="J282" s="75"/>
      <c r="K282" s="75"/>
      <c r="L282" s="76">
        <v>0</v>
      </c>
      <c r="M282" s="76"/>
      <c r="N282" s="76"/>
      <c r="O282" s="76"/>
      <c r="P282" s="76"/>
      <c r="Q282" s="76"/>
    </row>
    <row r="283" spans="1:17" x14ac:dyDescent="0.25">
      <c r="A283" s="75" t="s">
        <v>180</v>
      </c>
      <c r="B283" s="75"/>
      <c r="C283" s="75"/>
      <c r="D283" s="75"/>
      <c r="E283" s="75"/>
      <c r="F283" s="75"/>
      <c r="G283" s="75"/>
      <c r="H283" s="75"/>
      <c r="I283" s="75"/>
      <c r="J283" s="75"/>
      <c r="K283" s="75"/>
      <c r="L283" s="76">
        <v>62545070.420000002</v>
      </c>
      <c r="M283" s="76"/>
      <c r="N283" s="76"/>
      <c r="O283" s="76"/>
      <c r="P283" s="76"/>
      <c r="Q283" s="76"/>
    </row>
    <row r="284" spans="1:17" x14ac:dyDescent="0.25">
      <c r="A284" s="75" t="s">
        <v>161</v>
      </c>
      <c r="B284" s="75"/>
      <c r="C284" s="75"/>
      <c r="D284" s="75"/>
      <c r="E284" s="75"/>
      <c r="F284" s="75"/>
      <c r="G284" s="75"/>
      <c r="H284" s="75"/>
      <c r="I284" s="75"/>
      <c r="J284" s="75"/>
      <c r="K284" s="75"/>
      <c r="L284" s="76">
        <v>351024939.56999999</v>
      </c>
      <c r="M284" s="76"/>
      <c r="N284" s="76"/>
      <c r="O284" s="76"/>
      <c r="P284" s="76"/>
      <c r="Q284" s="76"/>
    </row>
    <row r="285" spans="1:17" x14ac:dyDescent="0.25">
      <c r="A285" s="75" t="s">
        <v>51</v>
      </c>
      <c r="B285" s="75"/>
      <c r="C285" s="75"/>
      <c r="D285" s="75"/>
      <c r="E285" s="75"/>
      <c r="F285" s="75"/>
      <c r="G285" s="75"/>
      <c r="H285" s="75"/>
      <c r="I285" s="75"/>
      <c r="J285" s="75"/>
      <c r="K285" s="75"/>
      <c r="L285" s="76">
        <v>15542166.34</v>
      </c>
      <c r="M285" s="76"/>
      <c r="N285" s="76"/>
      <c r="O285" s="76"/>
      <c r="P285" s="76"/>
      <c r="Q285" s="76"/>
    </row>
    <row r="286" spans="1:17" x14ac:dyDescent="0.25">
      <c r="A286" s="72"/>
      <c r="B286" s="72"/>
      <c r="C286" s="72"/>
      <c r="D286" s="72"/>
      <c r="E286" s="72"/>
      <c r="F286" s="72"/>
      <c r="G286" s="72"/>
      <c r="H286" s="72"/>
      <c r="I286" s="72"/>
      <c r="J286" s="72"/>
      <c r="K286" s="72"/>
      <c r="L286" s="72"/>
      <c r="M286" s="72"/>
      <c r="N286" s="72"/>
      <c r="O286" s="72"/>
      <c r="P286" s="72"/>
      <c r="Q286" s="72"/>
    </row>
    <row r="287" spans="1:17" x14ac:dyDescent="0.25">
      <c r="A287" s="77" t="s">
        <v>162</v>
      </c>
      <c r="B287" s="77"/>
      <c r="C287" s="77"/>
      <c r="D287" s="77"/>
      <c r="E287" s="77"/>
      <c r="F287" s="77"/>
      <c r="G287" s="77"/>
      <c r="H287" s="77"/>
      <c r="I287" s="77"/>
      <c r="J287" s="77"/>
      <c r="K287" s="77"/>
      <c r="L287" s="78">
        <f>SUM(L289:Q295)</f>
        <v>11272528.73</v>
      </c>
      <c r="M287" s="78"/>
      <c r="N287" s="78"/>
      <c r="O287" s="78"/>
      <c r="P287" s="78"/>
      <c r="Q287" s="78"/>
    </row>
    <row r="288" spans="1:17" x14ac:dyDescent="0.25">
      <c r="A288" s="73"/>
      <c r="B288" s="73"/>
      <c r="C288" s="73"/>
      <c r="D288" s="73"/>
      <c r="E288" s="73"/>
      <c r="F288" s="73"/>
      <c r="G288" s="73"/>
      <c r="H288" s="73"/>
      <c r="I288" s="73"/>
      <c r="J288" s="73"/>
      <c r="K288" s="73"/>
      <c r="L288" s="73"/>
      <c r="M288" s="73"/>
      <c r="N288" s="73"/>
      <c r="O288" s="73"/>
      <c r="P288" s="73"/>
      <c r="Q288" s="73"/>
    </row>
    <row r="289" spans="1:17" x14ac:dyDescent="0.25">
      <c r="A289" s="75" t="s">
        <v>253</v>
      </c>
      <c r="B289" s="75"/>
      <c r="C289" s="75"/>
      <c r="D289" s="75"/>
      <c r="E289" s="75"/>
      <c r="F289" s="75"/>
      <c r="G289" s="75"/>
      <c r="H289" s="75"/>
      <c r="I289" s="75"/>
      <c r="J289" s="75"/>
      <c r="K289" s="75"/>
      <c r="L289" s="76">
        <v>0</v>
      </c>
      <c r="M289" s="76"/>
      <c r="N289" s="76"/>
      <c r="O289" s="76"/>
      <c r="P289" s="76"/>
      <c r="Q289" s="76"/>
    </row>
    <row r="290" spans="1:17" x14ac:dyDescent="0.25">
      <c r="A290" s="75" t="s">
        <v>52</v>
      </c>
      <c r="B290" s="75"/>
      <c r="C290" s="75"/>
      <c r="D290" s="75"/>
      <c r="E290" s="75"/>
      <c r="F290" s="75"/>
      <c r="G290" s="75"/>
      <c r="H290" s="75"/>
      <c r="I290" s="75"/>
      <c r="J290" s="75"/>
      <c r="K290" s="75"/>
      <c r="L290" s="76">
        <v>0</v>
      </c>
      <c r="M290" s="76"/>
      <c r="N290" s="76"/>
      <c r="O290" s="76"/>
      <c r="P290" s="76"/>
      <c r="Q290" s="76"/>
    </row>
    <row r="291" spans="1:17" x14ac:dyDescent="0.25">
      <c r="A291" s="75" t="s">
        <v>53</v>
      </c>
      <c r="B291" s="75"/>
      <c r="C291" s="75"/>
      <c r="D291" s="75"/>
      <c r="E291" s="75"/>
      <c r="F291" s="75"/>
      <c r="G291" s="75"/>
      <c r="H291" s="75"/>
      <c r="I291" s="75"/>
      <c r="J291" s="75"/>
      <c r="K291" s="75"/>
      <c r="L291" s="76">
        <v>0</v>
      </c>
      <c r="M291" s="76"/>
      <c r="N291" s="76"/>
      <c r="O291" s="76"/>
      <c r="P291" s="76"/>
      <c r="Q291" s="76"/>
    </row>
    <row r="292" spans="1:17" x14ac:dyDescent="0.25">
      <c r="A292" s="75" t="s">
        <v>252</v>
      </c>
      <c r="B292" s="75"/>
      <c r="C292" s="75"/>
      <c r="D292" s="75"/>
      <c r="E292" s="75"/>
      <c r="F292" s="75"/>
      <c r="G292" s="75"/>
      <c r="H292" s="75"/>
      <c r="I292" s="75"/>
      <c r="J292" s="75"/>
      <c r="K292" s="75"/>
      <c r="L292" s="76">
        <v>0</v>
      </c>
      <c r="M292" s="76"/>
      <c r="N292" s="76"/>
      <c r="O292" s="76"/>
      <c r="P292" s="76"/>
      <c r="Q292" s="76"/>
    </row>
    <row r="293" spans="1:17" x14ac:dyDescent="0.25">
      <c r="A293" s="75" t="s">
        <v>54</v>
      </c>
      <c r="B293" s="75"/>
      <c r="C293" s="75"/>
      <c r="D293" s="75"/>
      <c r="E293" s="75"/>
      <c r="F293" s="75"/>
      <c r="G293" s="75"/>
      <c r="H293" s="75"/>
      <c r="I293" s="75"/>
      <c r="J293" s="75"/>
      <c r="K293" s="75"/>
      <c r="L293" s="76">
        <v>0</v>
      </c>
      <c r="M293" s="76"/>
      <c r="N293" s="76"/>
      <c r="O293" s="76"/>
      <c r="P293" s="76"/>
      <c r="Q293" s="76"/>
    </row>
    <row r="294" spans="1:17" x14ac:dyDescent="0.25">
      <c r="A294" s="75" t="s">
        <v>55</v>
      </c>
      <c r="B294" s="75"/>
      <c r="C294" s="75"/>
      <c r="D294" s="75"/>
      <c r="E294" s="75"/>
      <c r="F294" s="75"/>
      <c r="G294" s="75"/>
      <c r="H294" s="75"/>
      <c r="I294" s="75"/>
      <c r="J294" s="75"/>
      <c r="K294" s="75"/>
      <c r="L294" s="76">
        <v>0</v>
      </c>
      <c r="M294" s="76"/>
      <c r="N294" s="76"/>
      <c r="O294" s="76"/>
      <c r="P294" s="76"/>
      <c r="Q294" s="76"/>
    </row>
    <row r="295" spans="1:17" ht="17.25" customHeight="1" x14ac:dyDescent="0.25">
      <c r="A295" s="75" t="s">
        <v>56</v>
      </c>
      <c r="B295" s="75"/>
      <c r="C295" s="75"/>
      <c r="D295" s="75"/>
      <c r="E295" s="75"/>
      <c r="F295" s="75"/>
      <c r="G295" s="75"/>
      <c r="H295" s="75"/>
      <c r="I295" s="75"/>
      <c r="J295" s="75"/>
      <c r="K295" s="75"/>
      <c r="L295" s="76">
        <v>11272528.73</v>
      </c>
      <c r="M295" s="76"/>
      <c r="N295" s="76"/>
      <c r="O295" s="76"/>
      <c r="P295" s="76"/>
      <c r="Q295" s="76"/>
    </row>
    <row r="296" spans="1:17" x14ac:dyDescent="0.25">
      <c r="A296" s="72"/>
      <c r="B296" s="72"/>
      <c r="C296" s="72"/>
      <c r="D296" s="72"/>
      <c r="E296" s="72"/>
      <c r="F296" s="72"/>
      <c r="G296" s="72"/>
      <c r="H296" s="72"/>
      <c r="I296" s="72"/>
      <c r="J296" s="72"/>
      <c r="K296" s="72"/>
      <c r="L296" s="72"/>
      <c r="M296" s="72"/>
      <c r="N296" s="72"/>
      <c r="O296" s="72"/>
      <c r="P296" s="72"/>
      <c r="Q296" s="72"/>
    </row>
    <row r="297" spans="1:17" x14ac:dyDescent="0.25">
      <c r="A297" s="77" t="s">
        <v>57</v>
      </c>
      <c r="B297" s="77"/>
      <c r="C297" s="77"/>
      <c r="D297" s="77"/>
      <c r="E297" s="77"/>
      <c r="F297" s="77"/>
      <c r="G297" s="77"/>
      <c r="H297" s="77"/>
      <c r="I297" s="77"/>
      <c r="J297" s="77"/>
      <c r="K297" s="77"/>
      <c r="L297" s="78">
        <f>+L265-L267+L287</f>
        <v>1194956553.7600002</v>
      </c>
      <c r="M297" s="78"/>
      <c r="N297" s="78"/>
      <c r="O297" s="78"/>
      <c r="P297" s="78"/>
      <c r="Q297" s="78"/>
    </row>
    <row r="298" spans="1:17" s="2" customFormat="1" x14ac:dyDescent="0.25">
      <c r="A298" s="142"/>
      <c r="B298" s="143"/>
      <c r="C298" s="143"/>
      <c r="D298" s="143"/>
      <c r="E298" s="143"/>
      <c r="F298" s="143"/>
      <c r="G298" s="143"/>
      <c r="H298" s="143"/>
      <c r="I298" s="143"/>
      <c r="J298" s="143"/>
      <c r="K298" s="143"/>
      <c r="L298" s="143"/>
      <c r="M298" s="143"/>
      <c r="N298" s="143"/>
      <c r="O298" s="143"/>
      <c r="P298" s="143"/>
      <c r="Q298" s="144"/>
    </row>
    <row r="299" spans="1:17" s="2" customFormat="1" ht="78.75" customHeight="1" x14ac:dyDescent="0.25">
      <c r="A299" s="205" t="s">
        <v>327</v>
      </c>
      <c r="B299" s="206"/>
      <c r="C299" s="206"/>
      <c r="D299" s="206"/>
      <c r="E299" s="206"/>
      <c r="F299" s="206"/>
      <c r="G299" s="206"/>
      <c r="H299" s="206"/>
      <c r="I299" s="206"/>
      <c r="J299" s="206"/>
      <c r="K299" s="206"/>
      <c r="L299" s="206"/>
      <c r="M299" s="206"/>
      <c r="N299" s="206"/>
      <c r="O299" s="206"/>
      <c r="P299" s="206"/>
      <c r="Q299" s="207"/>
    </row>
    <row r="300" spans="1:17" s="2" customFormat="1" x14ac:dyDescent="0.25">
      <c r="A300" s="208"/>
      <c r="B300" s="209"/>
      <c r="C300" s="209"/>
      <c r="D300" s="209"/>
      <c r="E300" s="209"/>
      <c r="F300" s="209"/>
      <c r="G300" s="209"/>
      <c r="H300" s="209"/>
      <c r="I300" s="209"/>
      <c r="J300" s="209"/>
      <c r="K300" s="209"/>
      <c r="L300" s="209"/>
      <c r="M300" s="209"/>
      <c r="N300" s="209"/>
      <c r="O300" s="209"/>
      <c r="P300" s="209"/>
      <c r="Q300" s="210"/>
    </row>
    <row r="301" spans="1:17" s="2" customFormat="1" ht="18.75" x14ac:dyDescent="0.25">
      <c r="A301" s="211" t="s">
        <v>163</v>
      </c>
      <c r="B301" s="211"/>
      <c r="C301" s="211"/>
      <c r="D301" s="211"/>
      <c r="E301" s="211"/>
      <c r="F301" s="211"/>
      <c r="G301" s="211"/>
      <c r="H301" s="211"/>
      <c r="I301" s="211"/>
      <c r="J301" s="211"/>
      <c r="K301" s="211"/>
      <c r="L301" s="211"/>
      <c r="M301" s="211"/>
      <c r="N301" s="211"/>
      <c r="O301" s="211"/>
      <c r="P301" s="211"/>
      <c r="Q301" s="211"/>
    </row>
    <row r="302" spans="1:17" s="2" customFormat="1" x14ac:dyDescent="0.25">
      <c r="A302" s="142"/>
      <c r="B302" s="143"/>
      <c r="C302" s="143"/>
      <c r="D302" s="143"/>
      <c r="E302" s="143"/>
      <c r="F302" s="143"/>
      <c r="G302" s="143"/>
      <c r="H302" s="143"/>
      <c r="I302" s="143"/>
      <c r="J302" s="143"/>
      <c r="K302" s="143"/>
      <c r="L302" s="143"/>
      <c r="M302" s="143"/>
      <c r="N302" s="143"/>
      <c r="O302" s="143"/>
      <c r="P302" s="143"/>
      <c r="Q302" s="144"/>
    </row>
    <row r="303" spans="1:17" s="2" customFormat="1" ht="15.75" x14ac:dyDescent="0.25">
      <c r="A303" s="199" t="s">
        <v>164</v>
      </c>
      <c r="B303" s="199"/>
      <c r="C303" s="199"/>
      <c r="D303" s="199"/>
      <c r="E303" s="199"/>
      <c r="F303" s="199"/>
      <c r="G303" s="199"/>
      <c r="H303" s="199"/>
      <c r="I303" s="199"/>
      <c r="J303" s="199"/>
      <c r="K303" s="199"/>
      <c r="L303" s="199"/>
      <c r="M303" s="199"/>
      <c r="N303" s="199"/>
      <c r="O303" s="199"/>
      <c r="P303" s="199"/>
      <c r="Q303" s="199"/>
    </row>
    <row r="304" spans="1:17" s="2" customFormat="1" ht="11.25" customHeight="1" x14ac:dyDescent="0.25">
      <c r="A304" s="123"/>
      <c r="B304" s="34"/>
      <c r="C304" s="34"/>
      <c r="D304" s="34"/>
      <c r="E304" s="34"/>
      <c r="F304" s="34"/>
      <c r="G304" s="34"/>
      <c r="H304" s="34"/>
      <c r="I304" s="34"/>
      <c r="J304" s="34"/>
      <c r="K304" s="34"/>
      <c r="L304" s="34"/>
      <c r="M304" s="34"/>
      <c r="N304" s="34"/>
      <c r="O304" s="34"/>
      <c r="P304" s="34"/>
      <c r="Q304" s="124"/>
    </row>
    <row r="305" spans="1:17" s="2" customFormat="1" x14ac:dyDescent="0.25">
      <c r="A305" s="204" t="s">
        <v>276</v>
      </c>
      <c r="B305" s="204"/>
      <c r="C305" s="204"/>
      <c r="D305" s="204"/>
      <c r="E305" s="204"/>
      <c r="F305" s="204"/>
      <c r="G305" s="204"/>
      <c r="H305" s="204" t="s">
        <v>277</v>
      </c>
      <c r="I305" s="204"/>
      <c r="J305" s="204"/>
      <c r="K305" s="204"/>
      <c r="L305" s="204" t="s">
        <v>279</v>
      </c>
      <c r="M305" s="204"/>
      <c r="N305" s="204"/>
      <c r="O305" s="204" t="s">
        <v>278</v>
      </c>
      <c r="P305" s="204"/>
      <c r="Q305" s="204"/>
    </row>
    <row r="306" spans="1:17" s="2" customFormat="1" ht="14.25" customHeight="1" x14ac:dyDescent="0.25">
      <c r="A306" s="156" t="s">
        <v>87</v>
      </c>
      <c r="B306" s="156"/>
      <c r="C306" s="156"/>
      <c r="D306" s="156"/>
      <c r="E306" s="156"/>
      <c r="F306" s="156"/>
      <c r="G306" s="156"/>
      <c r="H306" s="160">
        <v>1</v>
      </c>
      <c r="I306" s="160"/>
      <c r="J306" s="160"/>
      <c r="K306" s="160"/>
      <c r="L306" s="203" t="s">
        <v>284</v>
      </c>
      <c r="M306" s="203"/>
      <c r="N306" s="203"/>
      <c r="O306" s="202">
        <v>37866190.829999998</v>
      </c>
      <c r="P306" s="202"/>
      <c r="Q306" s="202"/>
    </row>
    <row r="307" spans="1:17" s="2" customFormat="1" ht="26.25" customHeight="1" x14ac:dyDescent="0.25">
      <c r="A307" s="156" t="s">
        <v>67</v>
      </c>
      <c r="B307" s="156"/>
      <c r="C307" s="156"/>
      <c r="D307" s="156"/>
      <c r="E307" s="156"/>
      <c r="F307" s="156"/>
      <c r="G307" s="156"/>
      <c r="H307" s="160">
        <v>4</v>
      </c>
      <c r="I307" s="160"/>
      <c r="J307" s="160"/>
      <c r="K307" s="160"/>
      <c r="L307" s="203" t="s">
        <v>284</v>
      </c>
      <c r="M307" s="203"/>
      <c r="N307" s="203"/>
      <c r="O307" s="202">
        <v>300000</v>
      </c>
      <c r="P307" s="202"/>
      <c r="Q307" s="202"/>
    </row>
    <row r="308" spans="1:17" s="2" customFormat="1" ht="13.5" customHeight="1" x14ac:dyDescent="0.25">
      <c r="A308" s="156" t="s">
        <v>68</v>
      </c>
      <c r="B308" s="156"/>
      <c r="C308" s="156"/>
      <c r="D308" s="156"/>
      <c r="E308" s="156"/>
      <c r="F308" s="156"/>
      <c r="G308" s="156"/>
      <c r="H308" s="200">
        <v>105</v>
      </c>
      <c r="I308" s="160"/>
      <c r="J308" s="160"/>
      <c r="K308" s="160"/>
      <c r="L308" s="19">
        <v>1</v>
      </c>
      <c r="M308" s="201" t="s">
        <v>289</v>
      </c>
      <c r="N308" s="201"/>
      <c r="O308" s="202">
        <v>147772345.69999999</v>
      </c>
      <c r="P308" s="202"/>
      <c r="Q308" s="202"/>
    </row>
    <row r="309" spans="1:17" s="2" customFormat="1" ht="13.5" customHeight="1" x14ac:dyDescent="0.25">
      <c r="A309" s="156"/>
      <c r="B309" s="156"/>
      <c r="C309" s="156"/>
      <c r="D309" s="156"/>
      <c r="E309" s="156"/>
      <c r="F309" s="156"/>
      <c r="G309" s="156"/>
      <c r="H309" s="160"/>
      <c r="I309" s="160"/>
      <c r="J309" s="160"/>
      <c r="K309" s="160"/>
      <c r="L309" s="19">
        <v>26</v>
      </c>
      <c r="M309" s="201" t="s">
        <v>280</v>
      </c>
      <c r="N309" s="201"/>
      <c r="O309" s="202"/>
      <c r="P309" s="202"/>
      <c r="Q309" s="202"/>
    </row>
    <row r="310" spans="1:17" s="2" customFormat="1" ht="13.5" customHeight="1" x14ac:dyDescent="0.25">
      <c r="A310" s="156"/>
      <c r="B310" s="156"/>
      <c r="C310" s="156"/>
      <c r="D310" s="156"/>
      <c r="E310" s="156"/>
      <c r="F310" s="156"/>
      <c r="G310" s="156"/>
      <c r="H310" s="160"/>
      <c r="I310" s="160"/>
      <c r="J310" s="160"/>
      <c r="K310" s="160"/>
      <c r="L310" s="19">
        <v>6</v>
      </c>
      <c r="M310" s="201" t="s">
        <v>281</v>
      </c>
      <c r="N310" s="201"/>
      <c r="O310" s="202"/>
      <c r="P310" s="202"/>
      <c r="Q310" s="202"/>
    </row>
    <row r="311" spans="1:17" s="2" customFormat="1" ht="13.5" customHeight="1" x14ac:dyDescent="0.25">
      <c r="A311" s="156"/>
      <c r="B311" s="156"/>
      <c r="C311" s="156"/>
      <c r="D311" s="156"/>
      <c r="E311" s="156"/>
      <c r="F311" s="156"/>
      <c r="G311" s="156"/>
      <c r="H311" s="160"/>
      <c r="I311" s="160"/>
      <c r="J311" s="160"/>
      <c r="K311" s="160"/>
      <c r="L311" s="19">
        <v>6</v>
      </c>
      <c r="M311" s="201" t="s">
        <v>282</v>
      </c>
      <c r="N311" s="201"/>
      <c r="O311" s="202"/>
      <c r="P311" s="202"/>
      <c r="Q311" s="202"/>
    </row>
    <row r="312" spans="1:17" s="2" customFormat="1" ht="13.5" customHeight="1" x14ac:dyDescent="0.25">
      <c r="A312" s="156"/>
      <c r="B312" s="156"/>
      <c r="C312" s="156"/>
      <c r="D312" s="156"/>
      <c r="E312" s="156"/>
      <c r="F312" s="156"/>
      <c r="G312" s="156"/>
      <c r="H312" s="160"/>
      <c r="I312" s="160"/>
      <c r="J312" s="160"/>
      <c r="K312" s="160"/>
      <c r="L312" s="19">
        <v>66</v>
      </c>
      <c r="M312" s="201" t="s">
        <v>283</v>
      </c>
      <c r="N312" s="201"/>
      <c r="O312" s="202"/>
      <c r="P312" s="202"/>
      <c r="Q312" s="202"/>
    </row>
    <row r="313" spans="1:17" s="2" customFormat="1" x14ac:dyDescent="0.25">
      <c r="A313" s="73" t="s">
        <v>285</v>
      </c>
      <c r="B313" s="73"/>
      <c r="C313" s="73"/>
      <c r="D313" s="73"/>
      <c r="E313" s="73"/>
      <c r="F313" s="73"/>
      <c r="G313" s="73"/>
      <c r="H313" s="73"/>
      <c r="I313" s="73"/>
      <c r="J313" s="73"/>
      <c r="K313" s="73"/>
      <c r="L313" s="73"/>
      <c r="M313" s="73"/>
      <c r="N313" s="73"/>
      <c r="O313" s="78">
        <f>SUM(O306:Q312)</f>
        <v>185938536.52999997</v>
      </c>
      <c r="P313" s="78"/>
      <c r="Q313" s="78"/>
    </row>
    <row r="314" spans="1:17" s="2" customFormat="1" ht="15.75" x14ac:dyDescent="0.25">
      <c r="A314" s="199" t="s">
        <v>165</v>
      </c>
      <c r="B314" s="199"/>
      <c r="C314" s="199"/>
      <c r="D314" s="199"/>
      <c r="E314" s="199"/>
      <c r="F314" s="199"/>
      <c r="G314" s="199"/>
      <c r="H314" s="199"/>
      <c r="I314" s="199"/>
      <c r="J314" s="199"/>
      <c r="K314" s="199"/>
      <c r="L314" s="199"/>
      <c r="M314" s="199"/>
      <c r="N314" s="199"/>
      <c r="O314" s="199"/>
      <c r="P314" s="199"/>
      <c r="Q314" s="199"/>
    </row>
    <row r="315" spans="1:17" s="2" customFormat="1" x14ac:dyDescent="0.25">
      <c r="A315" s="142"/>
      <c r="B315" s="143"/>
      <c r="C315" s="143"/>
      <c r="D315" s="143"/>
      <c r="E315" s="143"/>
      <c r="F315" s="143"/>
      <c r="G315" s="143"/>
      <c r="H315" s="143"/>
      <c r="I315" s="143"/>
      <c r="J315" s="143"/>
      <c r="K315" s="143"/>
      <c r="L315" s="143"/>
      <c r="M315" s="143"/>
      <c r="N315" s="143"/>
      <c r="O315" s="143"/>
      <c r="P315" s="143"/>
      <c r="Q315" s="144"/>
    </row>
    <row r="316" spans="1:17" s="2" customFormat="1" x14ac:dyDescent="0.25">
      <c r="A316" s="91" t="s">
        <v>58</v>
      </c>
      <c r="B316" s="91"/>
      <c r="C316" s="91"/>
      <c r="D316" s="91"/>
      <c r="E316" s="91"/>
      <c r="F316" s="91"/>
      <c r="G316" s="91"/>
      <c r="H316" s="91"/>
      <c r="I316" s="91"/>
      <c r="J316" s="91"/>
      <c r="K316" s="91"/>
      <c r="L316" s="91"/>
      <c r="M316" s="91"/>
      <c r="N316" s="91"/>
      <c r="O316" s="91"/>
      <c r="P316" s="91"/>
      <c r="Q316" s="91"/>
    </row>
    <row r="317" spans="1:17" s="2" customFormat="1" x14ac:dyDescent="0.25">
      <c r="A317" s="75" t="s">
        <v>59</v>
      </c>
      <c r="B317" s="75"/>
      <c r="C317" s="75"/>
      <c r="D317" s="75"/>
      <c r="E317" s="75"/>
      <c r="F317" s="75"/>
      <c r="G317" s="75"/>
      <c r="H317" s="75"/>
      <c r="I317" s="75"/>
      <c r="J317" s="75"/>
      <c r="K317" s="75"/>
      <c r="L317" s="75"/>
      <c r="M317" s="76">
        <v>3315616581.9000001</v>
      </c>
      <c r="N317" s="76"/>
      <c r="O317" s="76"/>
      <c r="P317" s="76"/>
      <c r="Q317" s="76"/>
    </row>
    <row r="318" spans="1:17" s="2" customFormat="1" x14ac:dyDescent="0.25">
      <c r="A318" s="75" t="s">
        <v>60</v>
      </c>
      <c r="B318" s="75"/>
      <c r="C318" s="75"/>
      <c r="D318" s="75"/>
      <c r="E318" s="75"/>
      <c r="F318" s="75"/>
      <c r="G318" s="75"/>
      <c r="H318" s="75"/>
      <c r="I318" s="75"/>
      <c r="J318" s="75"/>
      <c r="K318" s="75"/>
      <c r="L318" s="75"/>
      <c r="M318" s="76">
        <v>1466907047.6900001</v>
      </c>
      <c r="N318" s="76"/>
      <c r="O318" s="76"/>
      <c r="P318" s="76"/>
      <c r="Q318" s="76"/>
    </row>
    <row r="319" spans="1:17" s="2" customFormat="1" x14ac:dyDescent="0.25">
      <c r="A319" s="75" t="s">
        <v>315</v>
      </c>
      <c r="B319" s="75"/>
      <c r="C319" s="75"/>
      <c r="D319" s="75"/>
      <c r="E319" s="75"/>
      <c r="F319" s="75"/>
      <c r="G319" s="75"/>
      <c r="H319" s="75"/>
      <c r="I319" s="75"/>
      <c r="J319" s="75"/>
      <c r="K319" s="75"/>
      <c r="L319" s="75"/>
      <c r="M319" s="76">
        <v>364667632.67000002</v>
      </c>
      <c r="N319" s="76"/>
      <c r="O319" s="76"/>
      <c r="P319" s="76"/>
      <c r="Q319" s="76"/>
    </row>
    <row r="320" spans="1:17" s="2" customFormat="1" x14ac:dyDescent="0.25">
      <c r="A320" s="75" t="s">
        <v>107</v>
      </c>
      <c r="B320" s="75"/>
      <c r="C320" s="75"/>
      <c r="D320" s="75"/>
      <c r="E320" s="75"/>
      <c r="F320" s="75"/>
      <c r="G320" s="75"/>
      <c r="H320" s="75"/>
      <c r="I320" s="75"/>
      <c r="J320" s="75"/>
      <c r="K320" s="75"/>
      <c r="L320" s="75"/>
      <c r="M320" s="76">
        <v>2213377166.8800001</v>
      </c>
      <c r="N320" s="76"/>
      <c r="O320" s="76"/>
      <c r="P320" s="76"/>
      <c r="Q320" s="76"/>
    </row>
    <row r="321" spans="1:17" s="2" customFormat="1" x14ac:dyDescent="0.25">
      <c r="A321" s="75" t="s">
        <v>61</v>
      </c>
      <c r="B321" s="75"/>
      <c r="C321" s="75"/>
      <c r="D321" s="75"/>
      <c r="E321" s="75"/>
      <c r="F321" s="75"/>
      <c r="G321" s="75"/>
      <c r="H321" s="75"/>
      <c r="I321" s="75"/>
      <c r="J321" s="75"/>
      <c r="K321" s="75"/>
      <c r="L321" s="75"/>
      <c r="M321" s="76">
        <v>2213377166.8800001</v>
      </c>
      <c r="N321" s="76"/>
      <c r="O321" s="76"/>
      <c r="P321" s="76"/>
      <c r="Q321" s="76"/>
    </row>
    <row r="322" spans="1:17" s="2" customFormat="1" x14ac:dyDescent="0.25">
      <c r="A322" s="72"/>
      <c r="B322" s="72"/>
      <c r="C322" s="72"/>
      <c r="D322" s="72"/>
      <c r="E322" s="72"/>
      <c r="F322" s="72"/>
      <c r="G322" s="72"/>
      <c r="H322" s="72"/>
      <c r="I322" s="72"/>
      <c r="J322" s="72"/>
      <c r="K322" s="72"/>
      <c r="L322" s="72"/>
      <c r="M322" s="72"/>
      <c r="N322" s="72"/>
      <c r="O322" s="72"/>
      <c r="P322" s="72"/>
      <c r="Q322" s="72"/>
    </row>
    <row r="323" spans="1:17" s="2" customFormat="1" x14ac:dyDescent="0.25">
      <c r="A323" s="91" t="s">
        <v>62</v>
      </c>
      <c r="B323" s="91"/>
      <c r="C323" s="91"/>
      <c r="D323" s="91"/>
      <c r="E323" s="91"/>
      <c r="F323" s="91"/>
      <c r="G323" s="91"/>
      <c r="H323" s="91"/>
      <c r="I323" s="91"/>
      <c r="J323" s="91"/>
      <c r="K323" s="91"/>
      <c r="L323" s="91"/>
      <c r="M323" s="91"/>
      <c r="N323" s="91"/>
      <c r="O323" s="91"/>
      <c r="P323" s="91"/>
      <c r="Q323" s="91"/>
    </row>
    <row r="324" spans="1:17" s="2" customFormat="1" x14ac:dyDescent="0.25">
      <c r="A324" s="75" t="s">
        <v>63</v>
      </c>
      <c r="B324" s="75"/>
      <c r="C324" s="75"/>
      <c r="D324" s="75"/>
      <c r="E324" s="75"/>
      <c r="F324" s="75"/>
      <c r="G324" s="75"/>
      <c r="H324" s="75"/>
      <c r="I324" s="75"/>
      <c r="J324" s="75"/>
      <c r="K324" s="75"/>
      <c r="L324" s="75"/>
      <c r="M324" s="76">
        <v>3315616581.9000001</v>
      </c>
      <c r="N324" s="76"/>
      <c r="O324" s="76"/>
      <c r="P324" s="76"/>
      <c r="Q324" s="76"/>
    </row>
    <row r="325" spans="1:17" s="2" customFormat="1" x14ac:dyDescent="0.25">
      <c r="A325" s="75" t="s">
        <v>64</v>
      </c>
      <c r="B325" s="75"/>
      <c r="C325" s="75"/>
      <c r="D325" s="75"/>
      <c r="E325" s="75"/>
      <c r="F325" s="75"/>
      <c r="G325" s="75"/>
      <c r="H325" s="75"/>
      <c r="I325" s="75"/>
      <c r="J325" s="75"/>
      <c r="K325" s="75"/>
      <c r="L325" s="75"/>
      <c r="M325" s="76">
        <v>770379153.20000005</v>
      </c>
      <c r="N325" s="76"/>
      <c r="O325" s="76"/>
      <c r="P325" s="76"/>
      <c r="Q325" s="76"/>
    </row>
    <row r="326" spans="1:17" s="2" customFormat="1" x14ac:dyDescent="0.25">
      <c r="A326" s="75" t="s">
        <v>211</v>
      </c>
      <c r="B326" s="75"/>
      <c r="C326" s="75"/>
      <c r="D326" s="75"/>
      <c r="E326" s="75"/>
      <c r="F326" s="75"/>
      <c r="G326" s="75"/>
      <c r="H326" s="75"/>
      <c r="I326" s="75"/>
      <c r="J326" s="75"/>
      <c r="K326" s="75"/>
      <c r="L326" s="75"/>
      <c r="M326" s="76">
        <v>477621771.85000002</v>
      </c>
      <c r="N326" s="76"/>
      <c r="O326" s="76"/>
      <c r="P326" s="76"/>
      <c r="Q326" s="76"/>
    </row>
    <row r="327" spans="1:17" s="2" customFormat="1" x14ac:dyDescent="0.25">
      <c r="A327" s="75" t="s">
        <v>223</v>
      </c>
      <c r="B327" s="75"/>
      <c r="C327" s="75"/>
      <c r="D327" s="75"/>
      <c r="E327" s="75"/>
      <c r="F327" s="75"/>
      <c r="G327" s="75"/>
      <c r="H327" s="75"/>
      <c r="I327" s="75"/>
      <c r="J327" s="75"/>
      <c r="K327" s="75"/>
      <c r="L327" s="75"/>
      <c r="M327" s="76">
        <v>3022859200.5500002</v>
      </c>
      <c r="N327" s="76"/>
      <c r="O327" s="76"/>
      <c r="P327" s="76"/>
      <c r="Q327" s="76"/>
    </row>
    <row r="328" spans="1:17" s="2" customFormat="1" x14ac:dyDescent="0.25">
      <c r="A328" s="75" t="s">
        <v>65</v>
      </c>
      <c r="B328" s="75"/>
      <c r="C328" s="75"/>
      <c r="D328" s="75"/>
      <c r="E328" s="75"/>
      <c r="F328" s="75"/>
      <c r="G328" s="75"/>
      <c r="H328" s="75"/>
      <c r="I328" s="75"/>
      <c r="J328" s="75"/>
      <c r="K328" s="75"/>
      <c r="L328" s="75"/>
      <c r="M328" s="76">
        <v>1620128664.6400001</v>
      </c>
      <c r="N328" s="76"/>
      <c r="O328" s="76"/>
      <c r="P328" s="76"/>
      <c r="Q328" s="76"/>
    </row>
    <row r="329" spans="1:17" s="2" customFormat="1" x14ac:dyDescent="0.25">
      <c r="A329" s="75" t="s">
        <v>254</v>
      </c>
      <c r="B329" s="75"/>
      <c r="C329" s="75"/>
      <c r="D329" s="75"/>
      <c r="E329" s="75"/>
      <c r="F329" s="75"/>
      <c r="G329" s="75"/>
      <c r="H329" s="75"/>
      <c r="I329" s="75"/>
      <c r="J329" s="75"/>
      <c r="K329" s="75"/>
      <c r="L329" s="75"/>
      <c r="M329" s="76">
        <v>1603466568.6300001</v>
      </c>
      <c r="N329" s="76"/>
      <c r="O329" s="76"/>
      <c r="P329" s="76"/>
      <c r="Q329" s="76"/>
    </row>
    <row r="330" spans="1:17" s="2" customFormat="1" x14ac:dyDescent="0.25">
      <c r="A330" s="75" t="s">
        <v>66</v>
      </c>
      <c r="B330" s="75"/>
      <c r="C330" s="75"/>
      <c r="D330" s="75"/>
      <c r="E330" s="75"/>
      <c r="F330" s="75"/>
      <c r="G330" s="75"/>
      <c r="H330" s="75"/>
      <c r="I330" s="75"/>
      <c r="J330" s="75"/>
      <c r="K330" s="75"/>
      <c r="L330" s="75"/>
      <c r="M330" s="76">
        <v>1559647758.0899999</v>
      </c>
      <c r="N330" s="76"/>
      <c r="O330" s="76"/>
      <c r="P330" s="76"/>
      <c r="Q330" s="76"/>
    </row>
    <row r="331" spans="1:17" s="2" customFormat="1" ht="18" customHeight="1" x14ac:dyDescent="0.25">
      <c r="A331" s="109"/>
      <c r="B331" s="109"/>
      <c r="C331" s="109"/>
      <c r="D331" s="109"/>
      <c r="E331" s="109"/>
      <c r="F331" s="109"/>
      <c r="G331" s="109"/>
      <c r="H331" s="109"/>
      <c r="I331" s="109"/>
      <c r="J331" s="109"/>
      <c r="K331" s="109"/>
      <c r="L331" s="109"/>
      <c r="M331" s="109"/>
      <c r="N331" s="109"/>
      <c r="O331" s="109"/>
      <c r="P331" s="109"/>
      <c r="Q331" s="109"/>
    </row>
    <row r="332" spans="1:17" s="2" customFormat="1" ht="18.75" x14ac:dyDescent="0.3">
      <c r="A332" s="197" t="s">
        <v>105</v>
      </c>
      <c r="B332" s="198"/>
      <c r="C332" s="198"/>
      <c r="D332" s="198"/>
      <c r="E332" s="198"/>
      <c r="F332" s="198"/>
      <c r="G332" s="198"/>
      <c r="H332" s="198"/>
      <c r="I332" s="198"/>
      <c r="J332" s="198"/>
      <c r="K332" s="198"/>
      <c r="L332" s="198"/>
      <c r="M332" s="198"/>
      <c r="N332" s="198"/>
      <c r="O332" s="198"/>
      <c r="P332" s="198"/>
      <c r="Q332" s="197"/>
    </row>
    <row r="333" spans="1:17" s="2" customFormat="1" ht="15.75" customHeight="1" x14ac:dyDescent="0.25">
      <c r="A333" s="123"/>
      <c r="B333" s="34"/>
      <c r="C333" s="34"/>
      <c r="D333" s="34"/>
      <c r="E333" s="34"/>
      <c r="F333" s="34"/>
      <c r="G333" s="34"/>
      <c r="H333" s="34"/>
      <c r="I333" s="34"/>
      <c r="J333" s="34"/>
      <c r="K333" s="34"/>
      <c r="L333" s="34"/>
      <c r="M333" s="34"/>
      <c r="N333" s="34"/>
      <c r="O333" s="34"/>
      <c r="P333" s="34"/>
      <c r="Q333" s="124"/>
    </row>
    <row r="334" spans="1:17" s="2" customFormat="1" ht="21.75" customHeight="1" x14ac:dyDescent="0.25">
      <c r="A334" s="57" t="s">
        <v>69</v>
      </c>
      <c r="B334" s="58"/>
      <c r="C334" s="58"/>
      <c r="D334" s="58"/>
      <c r="E334" s="58"/>
      <c r="F334" s="58"/>
      <c r="G334" s="58"/>
      <c r="H334" s="58"/>
      <c r="I334" s="58"/>
      <c r="J334" s="58"/>
      <c r="K334" s="58"/>
      <c r="L334" s="58"/>
      <c r="M334" s="58"/>
      <c r="N334" s="58"/>
      <c r="O334" s="58"/>
      <c r="P334" s="58"/>
      <c r="Q334" s="59"/>
    </row>
    <row r="335" spans="1:17" s="2" customFormat="1" ht="60" customHeight="1" x14ac:dyDescent="0.25">
      <c r="A335" s="85" t="s">
        <v>219</v>
      </c>
      <c r="B335" s="86"/>
      <c r="C335" s="86"/>
      <c r="D335" s="86"/>
      <c r="E335" s="86"/>
      <c r="F335" s="86"/>
      <c r="G335" s="86"/>
      <c r="H335" s="86"/>
      <c r="I335" s="86"/>
      <c r="J335" s="86"/>
      <c r="K335" s="86"/>
      <c r="L335" s="86"/>
      <c r="M335" s="86"/>
      <c r="N335" s="86"/>
      <c r="O335" s="86"/>
      <c r="P335" s="86"/>
      <c r="Q335" s="87"/>
    </row>
    <row r="336" spans="1:17" s="2" customFormat="1" x14ac:dyDescent="0.25">
      <c r="A336" s="194"/>
      <c r="B336" s="195"/>
      <c r="C336" s="195"/>
      <c r="D336" s="195"/>
      <c r="E336" s="195"/>
      <c r="F336" s="195"/>
      <c r="G336" s="195"/>
      <c r="H336" s="195"/>
      <c r="I336" s="195"/>
      <c r="J336" s="195"/>
      <c r="K336" s="195"/>
      <c r="L336" s="195"/>
      <c r="M336" s="195"/>
      <c r="N336" s="195"/>
      <c r="O336" s="195"/>
      <c r="P336" s="195"/>
      <c r="Q336" s="196"/>
    </row>
    <row r="337" spans="1:17" s="2" customFormat="1" ht="45" customHeight="1" x14ac:dyDescent="0.25">
      <c r="A337" s="85" t="s">
        <v>88</v>
      </c>
      <c r="B337" s="86"/>
      <c r="C337" s="86"/>
      <c r="D337" s="86"/>
      <c r="E337" s="86"/>
      <c r="F337" s="86"/>
      <c r="G337" s="86"/>
      <c r="H337" s="86"/>
      <c r="I337" s="86"/>
      <c r="J337" s="86"/>
      <c r="K337" s="86"/>
      <c r="L337" s="86"/>
      <c r="M337" s="86"/>
      <c r="N337" s="86"/>
      <c r="O337" s="86"/>
      <c r="P337" s="86"/>
      <c r="Q337" s="87"/>
    </row>
    <row r="338" spans="1:17" s="2" customFormat="1" ht="44.25" customHeight="1" x14ac:dyDescent="0.25">
      <c r="A338" s="106" t="s">
        <v>212</v>
      </c>
      <c r="B338" s="107"/>
      <c r="C338" s="107"/>
      <c r="D338" s="107"/>
      <c r="E338" s="107"/>
      <c r="F338" s="107"/>
      <c r="G338" s="107"/>
      <c r="H338" s="107"/>
      <c r="I338" s="107"/>
      <c r="J338" s="107"/>
      <c r="K338" s="107"/>
      <c r="L338" s="107"/>
      <c r="M338" s="107"/>
      <c r="N338" s="107"/>
      <c r="O338" s="107"/>
      <c r="P338" s="107"/>
      <c r="Q338" s="108"/>
    </row>
    <row r="339" spans="1:17" s="2" customFormat="1" ht="33" customHeight="1" x14ac:dyDescent="0.25">
      <c r="A339" s="85" t="s">
        <v>70</v>
      </c>
      <c r="B339" s="86"/>
      <c r="C339" s="86"/>
      <c r="D339" s="86"/>
      <c r="E339" s="86"/>
      <c r="F339" s="86"/>
      <c r="G339" s="86"/>
      <c r="H339" s="86"/>
      <c r="I339" s="86"/>
      <c r="J339" s="86"/>
      <c r="K339" s="86"/>
      <c r="L339" s="86"/>
      <c r="M339" s="86"/>
      <c r="N339" s="86"/>
      <c r="O339" s="86"/>
      <c r="P339" s="86"/>
      <c r="Q339" s="87"/>
    </row>
    <row r="340" spans="1:17" s="2" customFormat="1" ht="17.25" customHeight="1" x14ac:dyDescent="0.25">
      <c r="A340" s="194"/>
      <c r="B340" s="195"/>
      <c r="C340" s="195"/>
      <c r="D340" s="195"/>
      <c r="E340" s="195"/>
      <c r="F340" s="195"/>
      <c r="G340" s="195"/>
      <c r="H340" s="195"/>
      <c r="I340" s="195"/>
      <c r="J340" s="195"/>
      <c r="K340" s="195"/>
      <c r="L340" s="195"/>
      <c r="M340" s="195"/>
      <c r="N340" s="195"/>
      <c r="O340" s="195"/>
      <c r="P340" s="195"/>
      <c r="Q340" s="196"/>
    </row>
    <row r="341" spans="1:17" s="2" customFormat="1" ht="24" customHeight="1" x14ac:dyDescent="0.25">
      <c r="A341" s="183" t="s">
        <v>170</v>
      </c>
      <c r="B341" s="184"/>
      <c r="C341" s="184"/>
      <c r="D341" s="184"/>
      <c r="E341" s="184"/>
      <c r="F341" s="184"/>
      <c r="G341" s="184"/>
      <c r="H341" s="184"/>
      <c r="I341" s="184"/>
      <c r="J341" s="184"/>
      <c r="K341" s="184"/>
      <c r="L341" s="184"/>
      <c r="M341" s="184"/>
      <c r="N341" s="184"/>
      <c r="O341" s="184"/>
      <c r="P341" s="184"/>
      <c r="Q341" s="185"/>
    </row>
    <row r="342" spans="1:17" s="2" customFormat="1" ht="16.5" customHeight="1" x14ac:dyDescent="0.25">
      <c r="A342" s="186" t="s">
        <v>328</v>
      </c>
      <c r="B342" s="187"/>
      <c r="C342" s="187"/>
      <c r="D342" s="187"/>
      <c r="E342" s="187"/>
      <c r="F342" s="187"/>
      <c r="G342" s="187"/>
      <c r="H342" s="187"/>
      <c r="I342" s="187"/>
      <c r="J342" s="187"/>
      <c r="K342" s="187"/>
      <c r="L342" s="187"/>
      <c r="M342" s="187"/>
      <c r="N342" s="187"/>
      <c r="O342" s="187"/>
      <c r="P342" s="187"/>
      <c r="Q342" s="188"/>
    </row>
    <row r="343" spans="1:17" s="2" customFormat="1" x14ac:dyDescent="0.25">
      <c r="A343" s="189"/>
      <c r="B343" s="109"/>
      <c r="C343" s="109"/>
      <c r="D343" s="109"/>
      <c r="E343" s="109"/>
      <c r="F343" s="109"/>
      <c r="G343" s="109"/>
      <c r="H343" s="109"/>
      <c r="I343" s="109"/>
      <c r="J343" s="109"/>
      <c r="K343" s="109"/>
      <c r="L343" s="109"/>
      <c r="M343" s="109"/>
      <c r="N343" s="109"/>
      <c r="O343" s="109"/>
      <c r="P343" s="109"/>
      <c r="Q343" s="190"/>
    </row>
    <row r="344" spans="1:17" s="2" customFormat="1" ht="23.25" customHeight="1" x14ac:dyDescent="0.25">
      <c r="A344" s="191" t="s">
        <v>266</v>
      </c>
      <c r="B344" s="192"/>
      <c r="C344" s="192"/>
      <c r="D344" s="192"/>
      <c r="E344" s="192"/>
      <c r="F344" s="192"/>
      <c r="G344" s="192"/>
      <c r="H344" s="192"/>
      <c r="I344" s="192"/>
      <c r="J344" s="192"/>
      <c r="K344" s="192"/>
      <c r="L344" s="192"/>
      <c r="M344" s="192"/>
      <c r="N344" s="192"/>
      <c r="O344" s="192"/>
      <c r="P344" s="192"/>
      <c r="Q344" s="191"/>
    </row>
    <row r="345" spans="1:17" s="2" customFormat="1" ht="35.25" customHeight="1" x14ac:dyDescent="0.25">
      <c r="A345" s="193" t="s">
        <v>304</v>
      </c>
      <c r="B345" s="165"/>
      <c r="C345" s="165"/>
      <c r="D345" s="165"/>
      <c r="E345" s="165"/>
      <c r="F345" s="165"/>
      <c r="G345" s="165"/>
      <c r="H345" s="165"/>
      <c r="I345" s="165"/>
      <c r="J345" s="165"/>
      <c r="K345" s="165"/>
      <c r="L345" s="165"/>
      <c r="M345" s="165"/>
      <c r="N345" s="165"/>
      <c r="O345" s="165"/>
      <c r="P345" s="165"/>
      <c r="Q345" s="166"/>
    </row>
    <row r="346" spans="1:17" s="2" customFormat="1" ht="34.5" customHeight="1" x14ac:dyDescent="0.25">
      <c r="A346" s="171" t="s">
        <v>236</v>
      </c>
      <c r="B346" s="172"/>
      <c r="C346" s="172"/>
      <c r="D346" s="172"/>
      <c r="E346" s="172"/>
      <c r="F346" s="172"/>
      <c r="G346" s="172"/>
      <c r="H346" s="172"/>
      <c r="I346" s="172"/>
      <c r="J346" s="172"/>
      <c r="K346" s="172"/>
      <c r="L346" s="172"/>
      <c r="M346" s="172"/>
      <c r="N346" s="172"/>
      <c r="O346" s="172"/>
      <c r="P346" s="172"/>
      <c r="Q346" s="173"/>
    </row>
    <row r="347" spans="1:17" s="2" customFormat="1" ht="34.5" customHeight="1" x14ac:dyDescent="0.25">
      <c r="A347" s="171" t="s">
        <v>237</v>
      </c>
      <c r="B347" s="172"/>
      <c r="C347" s="172"/>
      <c r="D347" s="172"/>
      <c r="E347" s="172"/>
      <c r="F347" s="172"/>
      <c r="G347" s="172"/>
      <c r="H347" s="172"/>
      <c r="I347" s="172"/>
      <c r="J347" s="172"/>
      <c r="K347" s="172"/>
      <c r="L347" s="172"/>
      <c r="M347" s="172"/>
      <c r="N347" s="172"/>
      <c r="O347" s="172"/>
      <c r="P347" s="172"/>
      <c r="Q347" s="173"/>
    </row>
    <row r="348" spans="1:17" s="2" customFormat="1" ht="45.75" customHeight="1" x14ac:dyDescent="0.25">
      <c r="A348" s="174" t="s">
        <v>238</v>
      </c>
      <c r="B348" s="175"/>
      <c r="C348" s="175"/>
      <c r="D348" s="175"/>
      <c r="E348" s="175"/>
      <c r="F348" s="175"/>
      <c r="G348" s="175"/>
      <c r="H348" s="175"/>
      <c r="I348" s="175"/>
      <c r="J348" s="175"/>
      <c r="K348" s="175"/>
      <c r="L348" s="175"/>
      <c r="M348" s="175"/>
      <c r="N348" s="175"/>
      <c r="O348" s="175"/>
      <c r="P348" s="175"/>
      <c r="Q348" s="176"/>
    </row>
    <row r="349" spans="1:17" s="2" customFormat="1" ht="29.25" customHeight="1" x14ac:dyDescent="0.25">
      <c r="A349" s="174" t="s">
        <v>239</v>
      </c>
      <c r="B349" s="175"/>
      <c r="C349" s="175"/>
      <c r="D349" s="175"/>
      <c r="E349" s="175"/>
      <c r="F349" s="175"/>
      <c r="G349" s="175"/>
      <c r="H349" s="175"/>
      <c r="I349" s="175"/>
      <c r="J349" s="175"/>
      <c r="K349" s="175"/>
      <c r="L349" s="175"/>
      <c r="M349" s="175"/>
      <c r="N349" s="175"/>
      <c r="O349" s="175"/>
      <c r="P349" s="175"/>
      <c r="Q349" s="176"/>
    </row>
    <row r="350" spans="1:17" s="2" customFormat="1" ht="33" customHeight="1" x14ac:dyDescent="0.25">
      <c r="A350" s="177" t="s">
        <v>240</v>
      </c>
      <c r="B350" s="178"/>
      <c r="C350" s="178"/>
      <c r="D350" s="178"/>
      <c r="E350" s="178"/>
      <c r="F350" s="178"/>
      <c r="G350" s="178"/>
      <c r="H350" s="178"/>
      <c r="I350" s="178"/>
      <c r="J350" s="178"/>
      <c r="K350" s="178"/>
      <c r="L350" s="178"/>
      <c r="M350" s="178"/>
      <c r="N350" s="178"/>
      <c r="O350" s="178"/>
      <c r="P350" s="178"/>
      <c r="Q350" s="179"/>
    </row>
    <row r="351" spans="1:17" s="2" customFormat="1" x14ac:dyDescent="0.25">
      <c r="A351" s="180"/>
      <c r="B351" s="181"/>
      <c r="C351" s="181"/>
      <c r="D351" s="181"/>
      <c r="E351" s="181"/>
      <c r="F351" s="181"/>
      <c r="G351" s="181"/>
      <c r="H351" s="181"/>
      <c r="I351" s="181"/>
      <c r="J351" s="181"/>
      <c r="K351" s="181"/>
      <c r="L351" s="181"/>
      <c r="M351" s="181"/>
      <c r="N351" s="181"/>
      <c r="O351" s="181"/>
      <c r="P351" s="181"/>
      <c r="Q351" s="182"/>
    </row>
    <row r="352" spans="1:17" s="2" customFormat="1" ht="21" customHeight="1" x14ac:dyDescent="0.25">
      <c r="A352" s="57" t="s">
        <v>267</v>
      </c>
      <c r="B352" s="58"/>
      <c r="C352" s="58"/>
      <c r="D352" s="58"/>
      <c r="E352" s="58"/>
      <c r="F352" s="58"/>
      <c r="G352" s="58"/>
      <c r="H352" s="58"/>
      <c r="I352" s="58"/>
      <c r="J352" s="58"/>
      <c r="K352" s="58"/>
      <c r="L352" s="58"/>
      <c r="M352" s="58"/>
      <c r="N352" s="58"/>
      <c r="O352" s="58"/>
      <c r="P352" s="58"/>
      <c r="Q352" s="59"/>
    </row>
    <row r="353" spans="1:17" s="2" customFormat="1" ht="39.75" customHeight="1" x14ac:dyDescent="0.25">
      <c r="A353" s="106" t="s">
        <v>329</v>
      </c>
      <c r="B353" s="168"/>
      <c r="C353" s="168"/>
      <c r="D353" s="168"/>
      <c r="E353" s="168"/>
      <c r="F353" s="168"/>
      <c r="G353" s="168"/>
      <c r="H353" s="168"/>
      <c r="I353" s="168"/>
      <c r="J353" s="168"/>
      <c r="K353" s="168"/>
      <c r="L353" s="168"/>
      <c r="M353" s="168"/>
      <c r="N353" s="168"/>
      <c r="O353" s="168"/>
      <c r="P353" s="168"/>
      <c r="Q353" s="108"/>
    </row>
    <row r="354" spans="1:17" s="2" customFormat="1" ht="45.75" customHeight="1" x14ac:dyDescent="0.25">
      <c r="A354" s="169" t="s">
        <v>330</v>
      </c>
      <c r="B354" s="168"/>
      <c r="C354" s="168"/>
      <c r="D354" s="168"/>
      <c r="E354" s="168"/>
      <c r="F354" s="168"/>
      <c r="G354" s="168"/>
      <c r="H354" s="168"/>
      <c r="I354" s="168"/>
      <c r="J354" s="168"/>
      <c r="K354" s="168"/>
      <c r="L354" s="168"/>
      <c r="M354" s="168"/>
      <c r="N354" s="168"/>
      <c r="O354" s="168"/>
      <c r="P354" s="168"/>
      <c r="Q354" s="170"/>
    </row>
    <row r="355" spans="1:17" s="2" customFormat="1" ht="21.75" customHeight="1" x14ac:dyDescent="0.25">
      <c r="A355" s="169" t="s">
        <v>331</v>
      </c>
      <c r="B355" s="168"/>
      <c r="C355" s="168"/>
      <c r="D355" s="168"/>
      <c r="E355" s="168"/>
      <c r="F355" s="168"/>
      <c r="G355" s="168"/>
      <c r="H355" s="168"/>
      <c r="I355" s="168"/>
      <c r="J355" s="168"/>
      <c r="K355" s="168"/>
      <c r="L355" s="168"/>
      <c r="M355" s="168"/>
      <c r="N355" s="168"/>
      <c r="O355" s="168"/>
      <c r="P355" s="168"/>
      <c r="Q355" s="170"/>
    </row>
    <row r="356" spans="1:17" s="2" customFormat="1" ht="54.75" customHeight="1" x14ac:dyDescent="0.25">
      <c r="A356" s="169" t="s">
        <v>332</v>
      </c>
      <c r="B356" s="168"/>
      <c r="C356" s="168"/>
      <c r="D356" s="168"/>
      <c r="E356" s="168"/>
      <c r="F356" s="168"/>
      <c r="G356" s="168"/>
      <c r="H356" s="168"/>
      <c r="I356" s="168"/>
      <c r="J356" s="168"/>
      <c r="K356" s="168"/>
      <c r="L356" s="168"/>
      <c r="M356" s="168"/>
      <c r="N356" s="168"/>
      <c r="O356" s="168"/>
      <c r="P356" s="168"/>
      <c r="Q356" s="170"/>
    </row>
    <row r="357" spans="1:17" s="2" customFormat="1" ht="63" customHeight="1" x14ac:dyDescent="0.25">
      <c r="A357" s="106" t="s">
        <v>333</v>
      </c>
      <c r="B357" s="107"/>
      <c r="C357" s="107"/>
      <c r="D357" s="107"/>
      <c r="E357" s="107"/>
      <c r="F357" s="107"/>
      <c r="G357" s="107"/>
      <c r="H357" s="107"/>
      <c r="I357" s="107"/>
      <c r="J357" s="107"/>
      <c r="K357" s="107"/>
      <c r="L357" s="107"/>
      <c r="M357" s="107"/>
      <c r="N357" s="107"/>
      <c r="O357" s="107"/>
      <c r="P357" s="107"/>
      <c r="Q357" s="108"/>
    </row>
    <row r="358" spans="1:17" s="2" customFormat="1" ht="58.5" customHeight="1" x14ac:dyDescent="0.25">
      <c r="A358" s="161" t="s">
        <v>334</v>
      </c>
      <c r="B358" s="162"/>
      <c r="C358" s="162"/>
      <c r="D358" s="162"/>
      <c r="E358" s="162"/>
      <c r="F358" s="162"/>
      <c r="G358" s="162"/>
      <c r="H358" s="162"/>
      <c r="I358" s="162"/>
      <c r="J358" s="162"/>
      <c r="K358" s="162"/>
      <c r="L358" s="162"/>
      <c r="M358" s="162"/>
      <c r="N358" s="162"/>
      <c r="O358" s="162"/>
      <c r="P358" s="162"/>
      <c r="Q358" s="163"/>
    </row>
    <row r="359" spans="1:17" s="2" customFormat="1" ht="72" customHeight="1" x14ac:dyDescent="0.25">
      <c r="A359" s="164" t="s">
        <v>335</v>
      </c>
      <c r="B359" s="165"/>
      <c r="C359" s="165"/>
      <c r="D359" s="165"/>
      <c r="E359" s="165"/>
      <c r="F359" s="165"/>
      <c r="G359" s="165"/>
      <c r="H359" s="165"/>
      <c r="I359" s="165"/>
      <c r="J359" s="165"/>
      <c r="K359" s="165"/>
      <c r="L359" s="165"/>
      <c r="M359" s="165"/>
      <c r="N359" s="165"/>
      <c r="O359" s="165"/>
      <c r="P359" s="165"/>
      <c r="Q359" s="166"/>
    </row>
    <row r="360" spans="1:17" s="2" customFormat="1" ht="14.25" customHeight="1" x14ac:dyDescent="0.25">
      <c r="A360" s="106"/>
      <c r="B360" s="107"/>
      <c r="C360" s="107"/>
      <c r="D360" s="107"/>
      <c r="E360" s="107"/>
      <c r="F360" s="107"/>
      <c r="G360" s="107"/>
      <c r="H360" s="107"/>
      <c r="I360" s="107"/>
      <c r="J360" s="107"/>
      <c r="K360" s="107"/>
      <c r="L360" s="107"/>
      <c r="M360" s="107"/>
      <c r="N360" s="107"/>
      <c r="O360" s="107"/>
      <c r="P360" s="107"/>
      <c r="Q360" s="108"/>
    </row>
    <row r="361" spans="1:17" s="2" customFormat="1" ht="20.25" customHeight="1" x14ac:dyDescent="0.25">
      <c r="A361" s="167" t="s">
        <v>272</v>
      </c>
      <c r="B361" s="167"/>
      <c r="C361" s="167"/>
      <c r="D361" s="167"/>
      <c r="E361" s="167"/>
      <c r="F361" s="167"/>
      <c r="G361" s="167" t="s">
        <v>287</v>
      </c>
      <c r="H361" s="167"/>
      <c r="I361" s="167"/>
      <c r="J361" s="167"/>
      <c r="K361" s="167" t="s">
        <v>274</v>
      </c>
      <c r="L361" s="167"/>
      <c r="M361" s="167"/>
      <c r="N361" s="167" t="s">
        <v>269</v>
      </c>
      <c r="O361" s="167"/>
      <c r="P361" s="167"/>
      <c r="Q361" s="167"/>
    </row>
    <row r="362" spans="1:17" s="2" customFormat="1" x14ac:dyDescent="0.25">
      <c r="A362" s="75" t="s">
        <v>288</v>
      </c>
      <c r="B362" s="75"/>
      <c r="C362" s="75"/>
      <c r="D362" s="75"/>
      <c r="E362" s="75"/>
      <c r="F362" s="75"/>
      <c r="G362" s="156" t="s">
        <v>270</v>
      </c>
      <c r="H362" s="156"/>
      <c r="I362" s="156"/>
      <c r="J362" s="156"/>
      <c r="K362" s="72" t="s">
        <v>316</v>
      </c>
      <c r="L362" s="72"/>
      <c r="M362" s="72"/>
      <c r="N362" s="157">
        <v>8381408.6699999999</v>
      </c>
      <c r="O362" s="157"/>
      <c r="P362" s="157"/>
      <c r="Q362" s="157"/>
    </row>
    <row r="363" spans="1:17" s="2" customFormat="1" x14ac:dyDescent="0.25">
      <c r="A363" s="158" t="s">
        <v>273</v>
      </c>
      <c r="B363" s="158"/>
      <c r="C363" s="158"/>
      <c r="D363" s="158"/>
      <c r="E363" s="158"/>
      <c r="F363" s="158"/>
      <c r="G363" s="159" t="s">
        <v>271</v>
      </c>
      <c r="H363" s="159"/>
      <c r="I363" s="159"/>
      <c r="J363" s="159"/>
      <c r="K363" s="160" t="s">
        <v>275</v>
      </c>
      <c r="L363" s="160"/>
      <c r="M363" s="160"/>
      <c r="N363" s="157">
        <v>660907.97</v>
      </c>
      <c r="O363" s="157"/>
      <c r="P363" s="157"/>
      <c r="Q363" s="157"/>
    </row>
    <row r="364" spans="1:17" s="2" customFormat="1" x14ac:dyDescent="0.25">
      <c r="A364" s="73" t="s">
        <v>286</v>
      </c>
      <c r="B364" s="73"/>
      <c r="C364" s="73"/>
      <c r="D364" s="73"/>
      <c r="E364" s="73"/>
      <c r="F364" s="73"/>
      <c r="G364" s="73"/>
      <c r="H364" s="73"/>
      <c r="I364" s="73"/>
      <c r="J364" s="73"/>
      <c r="K364" s="73"/>
      <c r="L364" s="73"/>
      <c r="M364" s="73"/>
      <c r="N364" s="145">
        <f>SUM(N362:Q363)</f>
        <v>9042316.6400000006</v>
      </c>
      <c r="O364" s="145"/>
      <c r="P364" s="145"/>
      <c r="Q364" s="145"/>
    </row>
    <row r="365" spans="1:17" s="2" customFormat="1" ht="14.25" customHeight="1" x14ac:dyDescent="0.25">
      <c r="A365" s="146"/>
      <c r="B365" s="147"/>
      <c r="C365" s="147"/>
      <c r="D365" s="147"/>
      <c r="E365" s="147"/>
      <c r="F365" s="147"/>
      <c r="G365" s="147"/>
      <c r="H365" s="147"/>
      <c r="I365" s="147"/>
      <c r="J365" s="147"/>
      <c r="K365" s="147"/>
      <c r="L365" s="147"/>
      <c r="M365" s="147"/>
      <c r="N365" s="147"/>
      <c r="O365" s="147"/>
      <c r="P365" s="147"/>
      <c r="Q365" s="148"/>
    </row>
    <row r="366" spans="1:17" s="2" customFormat="1" ht="18.75" customHeight="1" x14ac:dyDescent="0.25">
      <c r="A366" s="149" t="s">
        <v>213</v>
      </c>
      <c r="B366" s="150"/>
      <c r="C366" s="150"/>
      <c r="D366" s="150"/>
      <c r="E366" s="150"/>
      <c r="F366" s="150"/>
      <c r="G366" s="150"/>
      <c r="H366" s="150"/>
      <c r="I366" s="150"/>
      <c r="J366" s="150"/>
      <c r="K366" s="150"/>
      <c r="L366" s="150"/>
      <c r="M366" s="150"/>
      <c r="N366" s="150"/>
      <c r="O366" s="150"/>
      <c r="P366" s="150"/>
      <c r="Q366" s="151"/>
    </row>
    <row r="367" spans="1:17" s="2" customFormat="1" ht="138.75" customHeight="1" x14ac:dyDescent="0.25">
      <c r="A367" s="85" t="s">
        <v>259</v>
      </c>
      <c r="B367" s="152"/>
      <c r="C367" s="152"/>
      <c r="D367" s="152"/>
      <c r="E367" s="152"/>
      <c r="F367" s="152"/>
      <c r="G367" s="152"/>
      <c r="H367" s="152"/>
      <c r="I367" s="152"/>
      <c r="J367" s="152"/>
      <c r="K367" s="152"/>
      <c r="L367" s="152"/>
      <c r="M367" s="152"/>
      <c r="N367" s="152"/>
      <c r="O367" s="152"/>
      <c r="P367" s="152"/>
      <c r="Q367" s="87"/>
    </row>
    <row r="368" spans="1:17" s="2" customFormat="1" ht="48" customHeight="1" x14ac:dyDescent="0.25">
      <c r="A368" s="153" t="s">
        <v>317</v>
      </c>
      <c r="B368" s="154"/>
      <c r="C368" s="154"/>
      <c r="D368" s="154"/>
      <c r="E368" s="154"/>
      <c r="F368" s="154"/>
      <c r="G368" s="154"/>
      <c r="H368" s="154"/>
      <c r="I368" s="154"/>
      <c r="J368" s="154"/>
      <c r="K368" s="154"/>
      <c r="L368" s="154"/>
      <c r="M368" s="154"/>
      <c r="N368" s="154"/>
      <c r="O368" s="154"/>
      <c r="P368" s="154"/>
      <c r="Q368" s="155"/>
    </row>
    <row r="369" spans="1:17" s="2" customFormat="1" ht="73.5" customHeight="1" x14ac:dyDescent="0.25">
      <c r="A369" s="85" t="s">
        <v>260</v>
      </c>
      <c r="B369" s="86"/>
      <c r="C369" s="86"/>
      <c r="D369" s="86"/>
      <c r="E369" s="86"/>
      <c r="F369" s="86"/>
      <c r="G369" s="86"/>
      <c r="H369" s="86"/>
      <c r="I369" s="86"/>
      <c r="J369" s="86"/>
      <c r="K369" s="86"/>
      <c r="L369" s="86"/>
      <c r="M369" s="86"/>
      <c r="N369" s="86"/>
      <c r="O369" s="86"/>
      <c r="P369" s="86"/>
      <c r="Q369" s="87"/>
    </row>
    <row r="370" spans="1:17" s="2" customFormat="1" ht="15.75" customHeight="1" x14ac:dyDescent="0.25">
      <c r="A370" s="136"/>
      <c r="B370" s="137"/>
      <c r="C370" s="137"/>
      <c r="D370" s="137"/>
      <c r="E370" s="137"/>
      <c r="F370" s="137"/>
      <c r="G370" s="137"/>
      <c r="H370" s="137"/>
      <c r="I370" s="137"/>
      <c r="J370" s="137"/>
      <c r="K370" s="137"/>
      <c r="L370" s="137"/>
      <c r="M370" s="137"/>
      <c r="N370" s="137"/>
      <c r="O370" s="137"/>
      <c r="P370" s="137"/>
      <c r="Q370" s="138"/>
    </row>
    <row r="371" spans="1:17" s="2" customFormat="1" ht="18.75" customHeight="1" x14ac:dyDescent="0.25">
      <c r="A371" s="139" t="s">
        <v>71</v>
      </c>
      <c r="B371" s="140"/>
      <c r="C371" s="140"/>
      <c r="D371" s="140"/>
      <c r="E371" s="140"/>
      <c r="F371" s="140"/>
      <c r="G371" s="140"/>
      <c r="H371" s="140"/>
      <c r="I371" s="140"/>
      <c r="J371" s="140"/>
      <c r="K371" s="140"/>
      <c r="L371" s="140"/>
      <c r="M371" s="140"/>
      <c r="N371" s="140"/>
      <c r="O371" s="140"/>
      <c r="P371" s="140"/>
      <c r="Q371" s="141"/>
    </row>
    <row r="372" spans="1:17" s="2" customFormat="1" ht="105.75" customHeight="1" x14ac:dyDescent="0.25">
      <c r="A372" s="85" t="s">
        <v>305</v>
      </c>
      <c r="B372" s="86"/>
      <c r="C372" s="86"/>
      <c r="D372" s="86"/>
      <c r="E372" s="86"/>
      <c r="F372" s="86"/>
      <c r="G372" s="86"/>
      <c r="H372" s="86"/>
      <c r="I372" s="86"/>
      <c r="J372" s="86"/>
      <c r="K372" s="86"/>
      <c r="L372" s="86"/>
      <c r="M372" s="86"/>
      <c r="N372" s="86"/>
      <c r="O372" s="86"/>
      <c r="P372" s="86"/>
      <c r="Q372" s="87"/>
    </row>
    <row r="373" spans="1:17" s="2" customFormat="1" ht="17.25" customHeight="1" x14ac:dyDescent="0.25">
      <c r="A373" s="142"/>
      <c r="B373" s="143"/>
      <c r="C373" s="143"/>
      <c r="D373" s="143"/>
      <c r="E373" s="143"/>
      <c r="F373" s="143"/>
      <c r="G373" s="143"/>
      <c r="H373" s="143"/>
      <c r="I373" s="143"/>
      <c r="J373" s="143"/>
      <c r="K373" s="143"/>
      <c r="L373" s="143"/>
      <c r="M373" s="143"/>
      <c r="N373" s="143"/>
      <c r="O373" s="143"/>
      <c r="P373" s="143"/>
      <c r="Q373" s="144"/>
    </row>
    <row r="374" spans="1:17" s="2" customFormat="1" ht="18.75" customHeight="1" x14ac:dyDescent="0.25">
      <c r="A374" s="57" t="s">
        <v>72</v>
      </c>
      <c r="B374" s="58"/>
      <c r="C374" s="58"/>
      <c r="D374" s="58"/>
      <c r="E374" s="58"/>
      <c r="F374" s="58"/>
      <c r="G374" s="58"/>
      <c r="H374" s="58"/>
      <c r="I374" s="58"/>
      <c r="J374" s="58"/>
      <c r="K374" s="58"/>
      <c r="L374" s="58"/>
      <c r="M374" s="58"/>
      <c r="N374" s="58"/>
      <c r="O374" s="58"/>
      <c r="P374" s="58"/>
      <c r="Q374" s="59"/>
    </row>
    <row r="375" spans="1:17" ht="19.5" customHeight="1" x14ac:dyDescent="0.25">
      <c r="A375" s="63" t="s">
        <v>336</v>
      </c>
      <c r="B375" s="64"/>
      <c r="C375" s="64"/>
      <c r="D375" s="64"/>
      <c r="E375" s="64"/>
      <c r="F375" s="64"/>
      <c r="G375" s="64"/>
      <c r="H375" s="64"/>
      <c r="I375" s="64"/>
      <c r="J375" s="64"/>
      <c r="K375" s="64"/>
      <c r="L375" s="64"/>
      <c r="M375" s="64"/>
      <c r="N375" s="64"/>
      <c r="O375" s="64"/>
      <c r="P375" s="64"/>
      <c r="Q375" s="65"/>
    </row>
    <row r="376" spans="1:17" ht="21.75" customHeight="1" x14ac:dyDescent="0.25">
      <c r="A376" s="57" t="s">
        <v>261</v>
      </c>
      <c r="B376" s="58"/>
      <c r="C376" s="58"/>
      <c r="D376" s="58"/>
      <c r="E376" s="58"/>
      <c r="F376" s="58"/>
      <c r="G376" s="58"/>
      <c r="H376" s="58"/>
      <c r="I376" s="58"/>
      <c r="J376" s="58"/>
      <c r="K376" s="58"/>
      <c r="L376" s="58"/>
      <c r="M376" s="58"/>
      <c r="N376" s="58"/>
      <c r="O376" s="58"/>
      <c r="P376" s="58"/>
      <c r="Q376" s="59"/>
    </row>
    <row r="377" spans="1:17" x14ac:dyDescent="0.25">
      <c r="A377" s="63" t="s">
        <v>337</v>
      </c>
      <c r="B377" s="64"/>
      <c r="C377" s="64"/>
      <c r="D377" s="64"/>
      <c r="E377" s="64"/>
      <c r="F377" s="64"/>
      <c r="G377" s="64"/>
      <c r="H377" s="64"/>
      <c r="I377" s="64"/>
      <c r="J377" s="64"/>
      <c r="K377" s="64"/>
      <c r="L377" s="64"/>
      <c r="M377" s="64"/>
      <c r="N377" s="64"/>
      <c r="O377" s="64"/>
      <c r="P377" s="64"/>
      <c r="Q377" s="65"/>
    </row>
    <row r="378" spans="1:17" ht="14.25" customHeight="1" x14ac:dyDescent="0.25">
      <c r="A378" s="131"/>
      <c r="B378" s="132"/>
      <c r="C378" s="132"/>
      <c r="D378" s="132"/>
      <c r="E378" s="132"/>
      <c r="F378" s="132"/>
      <c r="G378" s="132"/>
      <c r="H378" s="132"/>
      <c r="I378" s="132"/>
      <c r="J378" s="132"/>
      <c r="K378" s="132"/>
      <c r="L378" s="132"/>
      <c r="M378" s="132"/>
      <c r="N378" s="132"/>
      <c r="O378" s="132"/>
      <c r="P378" s="132"/>
      <c r="Q378" s="5"/>
    </row>
    <row r="379" spans="1:17" ht="18.75" customHeight="1" x14ac:dyDescent="0.25">
      <c r="A379" s="57" t="s">
        <v>73</v>
      </c>
      <c r="B379" s="58"/>
      <c r="C379" s="58"/>
      <c r="D379" s="58"/>
      <c r="E379" s="58"/>
      <c r="F379" s="58"/>
      <c r="G379" s="58"/>
      <c r="H379" s="58"/>
      <c r="I379" s="58"/>
      <c r="J379" s="58"/>
      <c r="K379" s="58"/>
      <c r="L379" s="58"/>
      <c r="M379" s="58"/>
      <c r="N379" s="58"/>
      <c r="O379" s="58"/>
      <c r="P379" s="58"/>
      <c r="Q379" s="59"/>
    </row>
    <row r="380" spans="1:17" ht="34.5" customHeight="1" x14ac:dyDescent="0.25">
      <c r="A380" s="133" t="s">
        <v>338</v>
      </c>
      <c r="B380" s="134"/>
      <c r="C380" s="134"/>
      <c r="D380" s="134"/>
      <c r="E380" s="134"/>
      <c r="F380" s="134"/>
      <c r="G380" s="134"/>
      <c r="H380" s="134"/>
      <c r="I380" s="134"/>
      <c r="J380" s="134"/>
      <c r="K380" s="134"/>
      <c r="L380" s="134"/>
      <c r="M380" s="134"/>
      <c r="N380" s="134"/>
      <c r="O380" s="134"/>
      <c r="P380" s="134"/>
      <c r="Q380" s="135"/>
    </row>
    <row r="381" spans="1:17" ht="15" customHeight="1" x14ac:dyDescent="0.25">
      <c r="A381" s="103"/>
      <c r="B381" s="104"/>
      <c r="C381" s="104"/>
      <c r="D381" s="104"/>
      <c r="E381" s="104"/>
      <c r="F381" s="104"/>
      <c r="G381" s="104"/>
      <c r="H381" s="104"/>
      <c r="I381" s="104"/>
      <c r="J381" s="104"/>
      <c r="K381" s="104"/>
      <c r="L381" s="104"/>
      <c r="M381" s="104"/>
      <c r="N381" s="104"/>
      <c r="O381" s="104"/>
      <c r="P381" s="104"/>
      <c r="Q381" s="105"/>
    </row>
    <row r="382" spans="1:17" ht="18.75" customHeight="1" x14ac:dyDescent="0.25">
      <c r="A382" s="57" t="s">
        <v>262</v>
      </c>
      <c r="B382" s="58"/>
      <c r="C382" s="58"/>
      <c r="D382" s="58"/>
      <c r="E382" s="58"/>
      <c r="F382" s="58"/>
      <c r="G382" s="58"/>
      <c r="H382" s="58"/>
      <c r="I382" s="58"/>
      <c r="J382" s="58"/>
      <c r="K382" s="58"/>
      <c r="L382" s="58"/>
      <c r="M382" s="58"/>
      <c r="N382" s="58"/>
      <c r="O382" s="58"/>
      <c r="P382" s="58"/>
      <c r="Q382" s="59"/>
    </row>
    <row r="383" spans="1:17" ht="165" customHeight="1" x14ac:dyDescent="0.25">
      <c r="A383" s="60" t="s">
        <v>349</v>
      </c>
      <c r="B383" s="61"/>
      <c r="C383" s="61"/>
      <c r="D383" s="61"/>
      <c r="E383" s="61"/>
      <c r="F383" s="61"/>
      <c r="G383" s="61"/>
      <c r="H383" s="61"/>
      <c r="I383" s="61"/>
      <c r="J383" s="61"/>
      <c r="K383" s="61"/>
      <c r="L383" s="61"/>
      <c r="M383" s="61"/>
      <c r="N383" s="61"/>
      <c r="O383" s="61"/>
      <c r="P383" s="61"/>
      <c r="Q383" s="62"/>
    </row>
    <row r="384" spans="1:17" ht="24.75" customHeight="1" x14ac:dyDescent="0.25">
      <c r="A384" s="53" t="s">
        <v>74</v>
      </c>
      <c r="B384" s="54"/>
      <c r="C384" s="54"/>
      <c r="D384" s="54"/>
      <c r="E384" s="54"/>
      <c r="F384" s="55"/>
      <c r="G384" s="42" t="s">
        <v>75</v>
      </c>
      <c r="H384" s="43"/>
      <c r="I384" s="42" t="s">
        <v>116</v>
      </c>
      <c r="J384" s="43"/>
      <c r="K384" s="25" t="s">
        <v>118</v>
      </c>
      <c r="L384" s="25" t="s">
        <v>119</v>
      </c>
      <c r="M384" s="42" t="s">
        <v>126</v>
      </c>
      <c r="N384" s="43"/>
      <c r="O384" s="44" t="s">
        <v>127</v>
      </c>
      <c r="P384" s="45"/>
      <c r="Q384" s="46"/>
    </row>
    <row r="385" spans="1:21" ht="15" customHeight="1" x14ac:dyDescent="0.25">
      <c r="A385" s="102"/>
      <c r="B385" s="102"/>
      <c r="C385" s="102"/>
      <c r="D385" s="102"/>
      <c r="E385" s="102"/>
      <c r="F385" s="102"/>
      <c r="G385" s="102"/>
      <c r="H385" s="102"/>
      <c r="I385" s="102"/>
      <c r="J385" s="102"/>
      <c r="K385" s="102"/>
      <c r="L385" s="102"/>
      <c r="M385" s="102"/>
      <c r="N385" s="102"/>
      <c r="O385" s="102"/>
      <c r="P385" s="102"/>
      <c r="Q385" s="102"/>
    </row>
    <row r="386" spans="1:21" ht="15" customHeight="1" x14ac:dyDescent="0.25">
      <c r="A386" s="47" t="s">
        <v>76</v>
      </c>
      <c r="B386" s="47"/>
      <c r="C386" s="47"/>
      <c r="D386" s="47"/>
      <c r="E386" s="47"/>
      <c r="F386" s="47"/>
      <c r="G386" s="40">
        <v>90425262.75</v>
      </c>
      <c r="H386" s="40"/>
      <c r="I386" s="40">
        <v>46619105.079999998</v>
      </c>
      <c r="J386" s="40"/>
      <c r="K386" s="30">
        <v>31368693</v>
      </c>
      <c r="L386" s="30">
        <v>19347790.890000001</v>
      </c>
      <c r="M386" s="35">
        <v>23304970.899999999</v>
      </c>
      <c r="N386" s="35"/>
      <c r="O386" s="35">
        <v>22769772.350000001</v>
      </c>
      <c r="P386" s="35"/>
      <c r="Q386" s="35"/>
    </row>
    <row r="387" spans="1:21" ht="15" customHeight="1" x14ac:dyDescent="0.25">
      <c r="A387" s="47" t="s">
        <v>77</v>
      </c>
      <c r="B387" s="47"/>
      <c r="C387" s="47"/>
      <c r="D387" s="47"/>
      <c r="E387" s="47"/>
      <c r="F387" s="47"/>
      <c r="G387" s="40">
        <v>14293580.800000001</v>
      </c>
      <c r="H387" s="40"/>
      <c r="I387" s="40">
        <v>15109869.77</v>
      </c>
      <c r="J387" s="40"/>
      <c r="K387" s="30">
        <v>20246758.710000001</v>
      </c>
      <c r="L387" s="30">
        <v>17759473.609999999</v>
      </c>
      <c r="M387" s="35">
        <v>16182865.24</v>
      </c>
      <c r="N387" s="35"/>
      <c r="O387" s="35">
        <v>14634551.68</v>
      </c>
      <c r="P387" s="35"/>
      <c r="Q387" s="35"/>
    </row>
    <row r="388" spans="1:21" ht="15" customHeight="1" x14ac:dyDescent="0.25">
      <c r="A388" s="47" t="s">
        <v>78</v>
      </c>
      <c r="B388" s="47"/>
      <c r="C388" s="47"/>
      <c r="D388" s="47"/>
      <c r="E388" s="47"/>
      <c r="F388" s="47"/>
      <c r="G388" s="40">
        <v>127669.85</v>
      </c>
      <c r="H388" s="40"/>
      <c r="I388" s="40">
        <v>136183.70000000001</v>
      </c>
      <c r="J388" s="40"/>
      <c r="K388" s="30">
        <v>152600.01</v>
      </c>
      <c r="L388" s="30">
        <v>947878.86</v>
      </c>
      <c r="M388" s="35">
        <v>1122663.24</v>
      </c>
      <c r="N388" s="35"/>
      <c r="O388" s="35">
        <v>110997.92</v>
      </c>
      <c r="P388" s="35"/>
      <c r="Q388" s="35"/>
    </row>
    <row r="389" spans="1:21" ht="15" customHeight="1" x14ac:dyDescent="0.25">
      <c r="A389" s="47" t="s">
        <v>79</v>
      </c>
      <c r="B389" s="47"/>
      <c r="C389" s="47"/>
      <c r="D389" s="47"/>
      <c r="E389" s="47"/>
      <c r="F389" s="47"/>
      <c r="G389" s="40">
        <v>253482.7</v>
      </c>
      <c r="H389" s="40"/>
      <c r="I389" s="40">
        <v>494380.48</v>
      </c>
      <c r="J389" s="40"/>
      <c r="K389" s="31">
        <v>2689125.52</v>
      </c>
      <c r="L389" s="31">
        <v>24993469.75</v>
      </c>
      <c r="M389" s="36">
        <v>863938.95</v>
      </c>
      <c r="N389" s="36"/>
      <c r="O389" s="35">
        <v>959358.52</v>
      </c>
      <c r="P389" s="35"/>
      <c r="Q389" s="35"/>
    </row>
    <row r="390" spans="1:21" ht="27.75" customHeight="1" x14ac:dyDescent="0.25">
      <c r="A390" s="56" t="s">
        <v>346</v>
      </c>
      <c r="B390" s="56"/>
      <c r="C390" s="56"/>
      <c r="D390" s="56"/>
      <c r="E390" s="56"/>
      <c r="F390" s="56"/>
      <c r="G390" s="39">
        <f>SUM(G386:H389)</f>
        <v>105099996.09999999</v>
      </c>
      <c r="H390" s="39"/>
      <c r="I390" s="39">
        <f>SUM(I386:J389)</f>
        <v>62359539.029999994</v>
      </c>
      <c r="J390" s="39"/>
      <c r="K390" s="28">
        <f>SUM(K386:K389)</f>
        <v>54457177.240000002</v>
      </c>
      <c r="L390" s="28">
        <f>SUM(L386:L389)</f>
        <v>63048613.109999999</v>
      </c>
      <c r="M390" s="37">
        <f>SUM(M386:N389)</f>
        <v>41474438.330000006</v>
      </c>
      <c r="N390" s="37"/>
      <c r="O390" s="37">
        <f>SUM(O386:Q389)</f>
        <v>38474680.470000006</v>
      </c>
      <c r="P390" s="37"/>
      <c r="Q390" s="37"/>
      <c r="T390" s="41"/>
      <c r="U390" s="41"/>
    </row>
    <row r="391" spans="1:21" ht="15" customHeight="1" x14ac:dyDescent="0.25">
      <c r="A391" s="47" t="s">
        <v>3</v>
      </c>
      <c r="B391" s="47"/>
      <c r="C391" s="47"/>
      <c r="D391" s="47"/>
      <c r="E391" s="47"/>
      <c r="F391" s="47"/>
      <c r="G391" s="40">
        <v>149299324.65000001</v>
      </c>
      <c r="H391" s="40"/>
      <c r="I391" s="40">
        <v>212701359.28</v>
      </c>
      <c r="J391" s="40"/>
      <c r="K391" s="30">
        <v>144857927.28999999</v>
      </c>
      <c r="L391" s="30">
        <v>180413170.41999999</v>
      </c>
      <c r="M391" s="35">
        <v>139854270.19</v>
      </c>
      <c r="N391" s="35"/>
      <c r="O391" s="35">
        <v>141434521</v>
      </c>
      <c r="P391" s="35"/>
      <c r="Q391" s="35"/>
    </row>
    <row r="392" spans="1:21" ht="15" customHeight="1" x14ac:dyDescent="0.25">
      <c r="A392" s="47" t="s">
        <v>90</v>
      </c>
      <c r="B392" s="47"/>
      <c r="C392" s="47"/>
      <c r="D392" s="47"/>
      <c r="E392" s="47"/>
      <c r="F392" s="47"/>
      <c r="G392" s="40">
        <v>57976214</v>
      </c>
      <c r="H392" s="40"/>
      <c r="I392" s="40">
        <v>57976214</v>
      </c>
      <c r="J392" s="40"/>
      <c r="K392" s="30">
        <v>59207520</v>
      </c>
      <c r="L392" s="30">
        <v>58386648</v>
      </c>
      <c r="M392" s="35">
        <v>58386648</v>
      </c>
      <c r="N392" s="35"/>
      <c r="O392" s="35">
        <v>58386648</v>
      </c>
      <c r="P392" s="35"/>
      <c r="Q392" s="35"/>
    </row>
    <row r="393" spans="1:21" s="2" customFormat="1" ht="15" customHeight="1" x14ac:dyDescent="0.25">
      <c r="A393" s="47" t="s">
        <v>91</v>
      </c>
      <c r="B393" s="47"/>
      <c r="C393" s="47"/>
      <c r="D393" s="47"/>
      <c r="E393" s="47"/>
      <c r="F393" s="47"/>
      <c r="G393" s="40">
        <v>2833371.26</v>
      </c>
      <c r="H393" s="40"/>
      <c r="I393" s="40">
        <v>637.1</v>
      </c>
      <c r="J393" s="40"/>
      <c r="K393" s="31">
        <v>1349.45</v>
      </c>
      <c r="L393" s="31">
        <f>4578514.5+4395.76</f>
        <v>4582910.26</v>
      </c>
      <c r="M393" s="35">
        <v>9048681.0399999991</v>
      </c>
      <c r="N393" s="35"/>
      <c r="O393" s="35">
        <v>13474701.060000001</v>
      </c>
      <c r="P393" s="35"/>
      <c r="Q393" s="35"/>
    </row>
    <row r="394" spans="1:21" s="2" customFormat="1" ht="27.75" customHeight="1" x14ac:dyDescent="0.25">
      <c r="A394" s="48" t="s">
        <v>92</v>
      </c>
      <c r="B394" s="48"/>
      <c r="C394" s="48"/>
      <c r="D394" s="48"/>
      <c r="E394" s="48"/>
      <c r="F394" s="48"/>
      <c r="G394" s="40">
        <v>333128.25</v>
      </c>
      <c r="H394" s="40"/>
      <c r="I394" s="40">
        <v>99907.64</v>
      </c>
      <c r="J394" s="40"/>
      <c r="K394" s="31">
        <v>430929.68</v>
      </c>
      <c r="L394" s="31">
        <v>862067.68</v>
      </c>
      <c r="M394" s="36">
        <v>83064.36</v>
      </c>
      <c r="N394" s="36"/>
      <c r="O394" s="36">
        <v>19651.599999999999</v>
      </c>
      <c r="P394" s="36"/>
      <c r="Q394" s="36"/>
    </row>
    <row r="395" spans="1:21" s="2" customFormat="1" ht="15" customHeight="1" x14ac:dyDescent="0.25">
      <c r="A395" s="47" t="s">
        <v>93</v>
      </c>
      <c r="B395" s="47"/>
      <c r="C395" s="47"/>
      <c r="D395" s="47"/>
      <c r="E395" s="47"/>
      <c r="F395" s="47"/>
      <c r="G395" s="52">
        <v>4172715</v>
      </c>
      <c r="H395" s="52"/>
      <c r="I395" s="40">
        <v>3712172</v>
      </c>
      <c r="J395" s="40"/>
      <c r="K395" s="30">
        <v>4168687</v>
      </c>
      <c r="L395" s="30">
        <v>4938612</v>
      </c>
      <c r="M395" s="35">
        <v>4620106</v>
      </c>
      <c r="N395" s="35"/>
      <c r="O395" s="35">
        <v>44698264.899999999</v>
      </c>
      <c r="P395" s="35"/>
      <c r="Q395" s="35"/>
    </row>
    <row r="396" spans="1:21" s="2" customFormat="1" ht="15" customHeight="1" x14ac:dyDescent="0.25">
      <c r="A396" s="47" t="s">
        <v>173</v>
      </c>
      <c r="B396" s="47"/>
      <c r="C396" s="47"/>
      <c r="D396" s="47"/>
      <c r="E396" s="47"/>
      <c r="F396" s="47"/>
      <c r="G396" s="40">
        <v>32930929.48</v>
      </c>
      <c r="H396" s="40"/>
      <c r="I396" s="40">
        <v>32922544.57</v>
      </c>
      <c r="J396" s="40"/>
      <c r="K396" s="30">
        <v>32922458.59</v>
      </c>
      <c r="L396" s="30">
        <f>29516741+523.57+4693514+48.16</f>
        <v>34210826.729999997</v>
      </c>
      <c r="M396" s="35">
        <v>33244907.670000002</v>
      </c>
      <c r="N396" s="35"/>
      <c r="O396" s="35">
        <v>33244313</v>
      </c>
      <c r="P396" s="35"/>
      <c r="Q396" s="35"/>
    </row>
    <row r="397" spans="1:21" s="2" customFormat="1" ht="93" customHeight="1" x14ac:dyDescent="0.25">
      <c r="A397" s="49" t="s">
        <v>347</v>
      </c>
      <c r="B397" s="49"/>
      <c r="C397" s="49"/>
      <c r="D397" s="49"/>
      <c r="E397" s="49"/>
      <c r="F397" s="49"/>
      <c r="G397" s="39">
        <f>SUM(G391:H396)</f>
        <v>247545682.63999999</v>
      </c>
      <c r="H397" s="39"/>
      <c r="I397" s="39">
        <f>SUM(I391:J396)</f>
        <v>307412834.58999997</v>
      </c>
      <c r="J397" s="39"/>
      <c r="K397" s="28">
        <f>SUM(K391:K396)</f>
        <v>241588872.00999999</v>
      </c>
      <c r="L397" s="28">
        <f>SUM(L391:L396)</f>
        <v>283394235.08999997</v>
      </c>
      <c r="M397" s="37">
        <f>SUM(M391:N396)</f>
        <v>245237677.25999999</v>
      </c>
      <c r="N397" s="37"/>
      <c r="O397" s="37">
        <f>SUM(O391:Q396)</f>
        <v>291258099.56</v>
      </c>
      <c r="P397" s="37"/>
      <c r="Q397" s="37"/>
    </row>
    <row r="398" spans="1:21" s="4" customFormat="1" ht="25.5" customHeight="1" x14ac:dyDescent="0.25">
      <c r="A398" s="50" t="s">
        <v>174</v>
      </c>
      <c r="B398" s="50"/>
      <c r="C398" s="50"/>
      <c r="D398" s="50"/>
      <c r="E398" s="50"/>
      <c r="F398" s="50"/>
      <c r="G398" s="38">
        <f>+G390+I390+K390+G397+I397+K397</f>
        <v>1018464101.6099999</v>
      </c>
      <c r="H398" s="38"/>
      <c r="I398" s="38"/>
      <c r="J398" s="38"/>
      <c r="K398" s="38"/>
      <c r="L398" s="38">
        <f>L390+M390+O390+L397+M397+O397</f>
        <v>962887743.81999993</v>
      </c>
      <c r="M398" s="38"/>
      <c r="N398" s="38"/>
      <c r="O398" s="38"/>
      <c r="P398" s="38"/>
      <c r="Q398" s="38"/>
    </row>
    <row r="399" spans="1:21" s="4" customFormat="1" ht="23.25" customHeight="1" x14ac:dyDescent="0.25">
      <c r="A399" s="51" t="s">
        <v>175</v>
      </c>
      <c r="B399" s="51"/>
      <c r="C399" s="51"/>
      <c r="D399" s="51"/>
      <c r="E399" s="51"/>
      <c r="F399" s="51"/>
      <c r="G399" s="39">
        <f>+G390+G397</f>
        <v>352645678.74000001</v>
      </c>
      <c r="H399" s="39"/>
      <c r="I399" s="39">
        <f>+I390+I397</f>
        <v>369772373.61999995</v>
      </c>
      <c r="J399" s="39"/>
      <c r="K399" s="29">
        <f>+K390+K397</f>
        <v>296046049.25</v>
      </c>
      <c r="L399" s="29">
        <f>+L390+L397</f>
        <v>346442848.19999999</v>
      </c>
      <c r="M399" s="39">
        <f>+M390+M397</f>
        <v>286712115.58999997</v>
      </c>
      <c r="N399" s="39"/>
      <c r="O399" s="39">
        <f>+O390+O397</f>
        <v>329732780.03000003</v>
      </c>
      <c r="P399" s="39"/>
      <c r="Q399" s="39"/>
    </row>
    <row r="400" spans="1:21" s="2" customFormat="1" ht="19.5" customHeight="1" x14ac:dyDescent="0.25">
      <c r="A400" s="100" t="s">
        <v>176</v>
      </c>
      <c r="B400" s="100"/>
      <c r="C400" s="100"/>
      <c r="D400" s="100"/>
      <c r="E400" s="100"/>
      <c r="F400" s="100"/>
      <c r="G400" s="100"/>
      <c r="H400" s="100"/>
      <c r="I400" s="100"/>
      <c r="J400" s="100"/>
      <c r="K400" s="100"/>
      <c r="L400" s="100"/>
      <c r="M400" s="100"/>
      <c r="N400" s="100"/>
      <c r="O400" s="100"/>
      <c r="P400" s="101">
        <f>G398+L398</f>
        <v>1981351845.4299998</v>
      </c>
      <c r="Q400" s="101"/>
    </row>
    <row r="401" spans="1:31" s="2" customFormat="1" ht="15.75" customHeight="1" x14ac:dyDescent="0.25">
      <c r="A401" s="92"/>
      <c r="B401" s="93"/>
      <c r="C401" s="93"/>
      <c r="D401" s="93"/>
      <c r="E401" s="93"/>
      <c r="F401" s="93"/>
      <c r="G401" s="93"/>
      <c r="H401" s="93"/>
      <c r="I401" s="93"/>
      <c r="J401" s="93"/>
      <c r="K401" s="93"/>
      <c r="L401" s="93"/>
      <c r="M401" s="93"/>
      <c r="N401" s="93"/>
      <c r="O401" s="93"/>
      <c r="P401" s="93"/>
      <c r="Q401" s="94"/>
    </row>
    <row r="402" spans="1:31" s="2" customFormat="1" ht="58.5" customHeight="1" x14ac:dyDescent="0.25">
      <c r="A402" s="95" t="s">
        <v>348</v>
      </c>
      <c r="B402" s="96"/>
      <c r="C402" s="96"/>
      <c r="D402" s="96"/>
      <c r="E402" s="96"/>
      <c r="F402" s="96"/>
      <c r="G402" s="96"/>
      <c r="H402" s="96"/>
      <c r="I402" s="96"/>
      <c r="J402" s="96"/>
      <c r="K402" s="96"/>
      <c r="L402" s="96"/>
      <c r="M402" s="96"/>
      <c r="N402" s="96"/>
      <c r="O402" s="96"/>
      <c r="P402" s="96"/>
      <c r="Q402" s="97"/>
    </row>
    <row r="403" spans="1:31" s="2" customFormat="1" x14ac:dyDescent="0.25">
      <c r="A403" s="15"/>
      <c r="B403" s="16"/>
      <c r="C403" s="16"/>
      <c r="D403" s="16"/>
      <c r="E403" s="16"/>
      <c r="F403" s="16"/>
      <c r="G403" s="16"/>
      <c r="H403" s="16"/>
      <c r="I403" s="16"/>
      <c r="J403" s="16"/>
      <c r="K403" s="16"/>
      <c r="L403" s="16"/>
      <c r="M403" s="16"/>
      <c r="N403" s="16"/>
      <c r="O403" s="16"/>
      <c r="P403" s="16"/>
      <c r="Q403" s="17"/>
    </row>
    <row r="404" spans="1:31" s="2" customFormat="1" x14ac:dyDescent="0.25">
      <c r="A404" s="91" t="s">
        <v>166</v>
      </c>
      <c r="B404" s="91"/>
      <c r="C404" s="91"/>
      <c r="D404" s="91"/>
      <c r="E404" s="91"/>
      <c r="F404" s="91"/>
      <c r="G404" s="91"/>
      <c r="H404" s="91"/>
      <c r="I404" s="91"/>
      <c r="J404" s="91"/>
      <c r="K404" s="91"/>
      <c r="L404" s="91"/>
      <c r="M404" s="91"/>
      <c r="N404" s="91"/>
      <c r="O404" s="91"/>
      <c r="P404" s="91"/>
      <c r="Q404" s="91"/>
    </row>
    <row r="405" spans="1:31" s="2" customFormat="1" ht="120.75" customHeight="1" x14ac:dyDescent="0.25">
      <c r="A405" s="85" t="s">
        <v>339</v>
      </c>
      <c r="B405" s="86"/>
      <c r="C405" s="86"/>
      <c r="D405" s="86"/>
      <c r="E405" s="86"/>
      <c r="F405" s="86"/>
      <c r="G405" s="86"/>
      <c r="H405" s="86"/>
      <c r="I405" s="86"/>
      <c r="J405" s="86"/>
      <c r="K405" s="86"/>
      <c r="L405" s="86"/>
      <c r="M405" s="86"/>
      <c r="N405" s="86"/>
      <c r="O405" s="86"/>
      <c r="P405" s="86"/>
      <c r="Q405" s="87"/>
    </row>
    <row r="406" spans="1:31" s="2" customFormat="1" ht="15" customHeight="1" x14ac:dyDescent="0.25">
      <c r="A406" s="98" t="s">
        <v>314</v>
      </c>
      <c r="B406" s="99"/>
      <c r="C406" s="64"/>
      <c r="D406" s="64"/>
      <c r="E406" s="64"/>
      <c r="F406" s="64"/>
      <c r="G406" s="64"/>
      <c r="H406" s="64"/>
      <c r="I406" s="64"/>
      <c r="J406" s="64"/>
      <c r="K406" s="64"/>
      <c r="L406" s="64"/>
      <c r="M406" s="64"/>
      <c r="N406" s="64"/>
      <c r="O406" s="64"/>
      <c r="P406" s="64"/>
      <c r="Q406" s="65"/>
      <c r="R406" s="372"/>
      <c r="S406" s="372"/>
      <c r="T406" s="372"/>
      <c r="U406" s="372"/>
      <c r="V406" s="372"/>
      <c r="W406" s="372"/>
      <c r="X406" s="372"/>
      <c r="Y406" s="372"/>
      <c r="Z406" s="372"/>
      <c r="AA406" s="372"/>
      <c r="AB406" s="372"/>
      <c r="AC406" s="372"/>
      <c r="AD406" s="372"/>
      <c r="AE406" s="372"/>
    </row>
    <row r="407" spans="1:31" s="2" customFormat="1" x14ac:dyDescent="0.25">
      <c r="A407" s="98" t="s">
        <v>241</v>
      </c>
      <c r="B407" s="99"/>
      <c r="C407" s="64"/>
      <c r="D407" s="64"/>
      <c r="E407" s="64"/>
      <c r="F407" s="64"/>
      <c r="G407" s="64"/>
      <c r="H407" s="64"/>
      <c r="I407" s="64"/>
      <c r="J407" s="64"/>
      <c r="K407" s="64"/>
      <c r="L407" s="64"/>
      <c r="M407" s="64"/>
      <c r="N407" s="64"/>
      <c r="O407" s="64"/>
      <c r="P407" s="64"/>
      <c r="Q407" s="65"/>
      <c r="R407" s="372"/>
      <c r="S407" s="372"/>
      <c r="T407" s="372"/>
      <c r="U407" s="372"/>
      <c r="V407" s="372"/>
      <c r="W407" s="372"/>
      <c r="X407" s="372"/>
      <c r="Y407" s="372"/>
      <c r="Z407" s="372"/>
      <c r="AA407" s="372"/>
      <c r="AB407" s="372"/>
      <c r="AC407" s="372"/>
      <c r="AD407" s="372"/>
      <c r="AE407" s="372"/>
    </row>
    <row r="408" spans="1:31" s="2" customFormat="1" ht="23.25" customHeight="1" x14ac:dyDescent="0.25">
      <c r="A408" s="98" t="s">
        <v>235</v>
      </c>
      <c r="B408" s="99"/>
      <c r="C408" s="64"/>
      <c r="D408" s="64"/>
      <c r="E408" s="64"/>
      <c r="F408" s="64"/>
      <c r="G408" s="64"/>
      <c r="H408" s="64"/>
      <c r="I408" s="64"/>
      <c r="J408" s="64"/>
      <c r="K408" s="64"/>
      <c r="L408" s="64"/>
      <c r="M408" s="64"/>
      <c r="N408" s="64"/>
      <c r="O408" s="64"/>
      <c r="P408" s="64"/>
      <c r="Q408" s="65"/>
      <c r="R408" s="372"/>
      <c r="S408" s="372"/>
      <c r="T408" s="372"/>
      <c r="U408" s="372"/>
      <c r="V408" s="372"/>
      <c r="W408" s="372"/>
      <c r="X408" s="372"/>
      <c r="Y408" s="372"/>
      <c r="Z408" s="372"/>
      <c r="AA408" s="372"/>
      <c r="AB408" s="372"/>
      <c r="AC408" s="372"/>
      <c r="AD408" s="372"/>
      <c r="AE408" s="372"/>
    </row>
    <row r="409" spans="1:31" s="2" customFormat="1" ht="62.25" customHeight="1" x14ac:dyDescent="0.25">
      <c r="A409" s="85" t="s">
        <v>340</v>
      </c>
      <c r="B409" s="86"/>
      <c r="C409" s="86"/>
      <c r="D409" s="86"/>
      <c r="E409" s="86"/>
      <c r="F409" s="86"/>
      <c r="G409" s="86"/>
      <c r="H409" s="86"/>
      <c r="I409" s="86"/>
      <c r="J409" s="86"/>
      <c r="K409" s="86"/>
      <c r="L409" s="86"/>
      <c r="M409" s="86"/>
      <c r="N409" s="86"/>
      <c r="O409" s="86"/>
      <c r="P409" s="86"/>
      <c r="Q409" s="87"/>
    </row>
    <row r="410" spans="1:31" s="2" customFormat="1" ht="17.25" customHeight="1" x14ac:dyDescent="0.25">
      <c r="A410" s="88" t="s">
        <v>220</v>
      </c>
      <c r="B410" s="89"/>
      <c r="C410" s="89"/>
      <c r="D410" s="89"/>
      <c r="E410" s="89"/>
      <c r="F410" s="89"/>
      <c r="G410" s="89"/>
      <c r="H410" s="89"/>
      <c r="I410" s="89"/>
      <c r="J410" s="89"/>
      <c r="K410" s="89"/>
      <c r="L410" s="89"/>
      <c r="M410" s="89"/>
      <c r="N410" s="89"/>
      <c r="O410" s="89"/>
      <c r="P410" s="89"/>
      <c r="Q410" s="90"/>
    </row>
    <row r="411" spans="1:31" s="2" customFormat="1" ht="15" customHeight="1" x14ac:dyDescent="0.25">
      <c r="A411" s="88" t="s">
        <v>191</v>
      </c>
      <c r="B411" s="89"/>
      <c r="C411" s="89"/>
      <c r="D411" s="89"/>
      <c r="E411" s="89"/>
      <c r="F411" s="89"/>
      <c r="G411" s="89"/>
      <c r="H411" s="89"/>
      <c r="I411" s="89"/>
      <c r="J411" s="89"/>
      <c r="K411" s="89"/>
      <c r="L411" s="89"/>
      <c r="M411" s="89"/>
      <c r="N411" s="89"/>
      <c r="O411" s="89"/>
      <c r="P411" s="89"/>
      <c r="Q411" s="90"/>
    </row>
    <row r="412" spans="1:31" s="2" customFormat="1" ht="15" customHeight="1" x14ac:dyDescent="0.25">
      <c r="A412" s="20"/>
      <c r="B412" s="21"/>
      <c r="C412" s="21"/>
      <c r="D412" s="21"/>
      <c r="E412" s="21"/>
      <c r="F412" s="21"/>
      <c r="G412" s="21"/>
      <c r="H412" s="21"/>
      <c r="I412" s="21"/>
      <c r="J412" s="21"/>
      <c r="K412" s="21"/>
      <c r="L412" s="21"/>
      <c r="M412" s="21"/>
      <c r="N412" s="21"/>
      <c r="O412" s="21"/>
      <c r="P412" s="21"/>
      <c r="Q412" s="22"/>
    </row>
    <row r="413" spans="1:31" s="2" customFormat="1" ht="24" customHeight="1" x14ac:dyDescent="0.25">
      <c r="A413" s="91" t="s">
        <v>268</v>
      </c>
      <c r="B413" s="91"/>
      <c r="C413" s="91"/>
      <c r="D413" s="91"/>
      <c r="E413" s="91"/>
      <c r="F413" s="91"/>
      <c r="G413" s="91"/>
      <c r="H413" s="91"/>
      <c r="I413" s="91"/>
      <c r="J413" s="91"/>
      <c r="K413" s="91"/>
      <c r="L413" s="91"/>
      <c r="M413" s="91"/>
      <c r="N413" s="91"/>
      <c r="O413" s="91"/>
      <c r="P413" s="91"/>
      <c r="Q413" s="91"/>
    </row>
    <row r="414" spans="1:31" s="2" customFormat="1" ht="20.25" customHeight="1" x14ac:dyDescent="0.25">
      <c r="A414" s="85" t="s">
        <v>350</v>
      </c>
      <c r="B414" s="86"/>
      <c r="C414" s="86"/>
      <c r="D414" s="86"/>
      <c r="E414" s="86"/>
      <c r="F414" s="86"/>
      <c r="G414" s="86"/>
      <c r="H414" s="86"/>
      <c r="I414" s="86"/>
      <c r="J414" s="86"/>
      <c r="K414" s="86"/>
      <c r="L414" s="86"/>
      <c r="M414" s="86"/>
      <c r="N414" s="86"/>
      <c r="O414" s="86"/>
      <c r="P414" s="86"/>
      <c r="Q414" s="87"/>
    </row>
    <row r="415" spans="1:31" s="2" customFormat="1" ht="31.5" customHeight="1" x14ac:dyDescent="0.25">
      <c r="A415" s="85" t="s">
        <v>341</v>
      </c>
      <c r="B415" s="86"/>
      <c r="C415" s="86"/>
      <c r="D415" s="86"/>
      <c r="E415" s="86"/>
      <c r="F415" s="86"/>
      <c r="G415" s="86"/>
      <c r="H415" s="86"/>
      <c r="I415" s="86"/>
      <c r="J415" s="86"/>
      <c r="K415" s="86"/>
      <c r="L415" s="86"/>
      <c r="M415" s="86"/>
      <c r="N415" s="86"/>
      <c r="O415" s="86"/>
      <c r="P415" s="86"/>
      <c r="Q415" s="87"/>
    </row>
    <row r="416" spans="1:31" s="2" customFormat="1" x14ac:dyDescent="0.25">
      <c r="A416" s="85" t="s">
        <v>342</v>
      </c>
      <c r="B416" s="86"/>
      <c r="C416" s="86"/>
      <c r="D416" s="86"/>
      <c r="E416" s="86"/>
      <c r="F416" s="86"/>
      <c r="G416" s="86"/>
      <c r="H416" s="86"/>
      <c r="I416" s="86"/>
      <c r="J416" s="86"/>
      <c r="K416" s="86"/>
      <c r="L416" s="86"/>
      <c r="M416" s="86"/>
      <c r="N416" s="86"/>
      <c r="O416" s="86"/>
      <c r="P416" s="86"/>
      <c r="Q416" s="87"/>
    </row>
    <row r="417" spans="1:17" s="2" customFormat="1" ht="32.25" customHeight="1" x14ac:dyDescent="0.25">
      <c r="A417" s="110" t="s">
        <v>343</v>
      </c>
      <c r="B417" s="111"/>
      <c r="C417" s="111"/>
      <c r="D417" s="111"/>
      <c r="E417" s="111"/>
      <c r="F417" s="111"/>
      <c r="G417" s="111"/>
      <c r="H417" s="111"/>
      <c r="I417" s="111"/>
      <c r="J417" s="111"/>
      <c r="K417" s="111"/>
      <c r="L417" s="111"/>
      <c r="M417" s="111"/>
      <c r="N417" s="111"/>
      <c r="O417" s="111"/>
      <c r="P417" s="111"/>
      <c r="Q417" s="112"/>
    </row>
    <row r="418" spans="1:17" s="2" customFormat="1" ht="45" customHeight="1" x14ac:dyDescent="0.25">
      <c r="A418" s="113" t="s">
        <v>344</v>
      </c>
      <c r="B418" s="114"/>
      <c r="C418" s="114"/>
      <c r="D418" s="114"/>
      <c r="E418" s="114"/>
      <c r="F418" s="114"/>
      <c r="G418" s="114"/>
      <c r="H418" s="114"/>
      <c r="I418" s="114"/>
      <c r="J418" s="114"/>
      <c r="K418" s="114"/>
      <c r="L418" s="114"/>
      <c r="M418" s="114"/>
      <c r="N418" s="114"/>
      <c r="O418" s="114"/>
      <c r="P418" s="114"/>
      <c r="Q418" s="115"/>
    </row>
    <row r="419" spans="1:17" s="2" customFormat="1" x14ac:dyDescent="0.25">
      <c r="A419" s="12"/>
      <c r="B419" s="13"/>
      <c r="C419" s="13"/>
      <c r="D419" s="13"/>
      <c r="E419" s="13"/>
      <c r="F419" s="13"/>
      <c r="G419" s="13"/>
      <c r="H419" s="13"/>
      <c r="I419" s="13"/>
      <c r="J419" s="13"/>
      <c r="K419" s="13"/>
      <c r="L419" s="13"/>
      <c r="M419" s="13"/>
      <c r="N419" s="13"/>
      <c r="O419" s="13"/>
      <c r="P419" s="13"/>
      <c r="Q419" s="14"/>
    </row>
    <row r="420" spans="1:17" s="2" customFormat="1" ht="24.75" customHeight="1" x14ac:dyDescent="0.25">
      <c r="A420" s="57" t="s">
        <v>167</v>
      </c>
      <c r="B420" s="58"/>
      <c r="C420" s="58"/>
      <c r="D420" s="58"/>
      <c r="E420" s="58"/>
      <c r="F420" s="58"/>
      <c r="G420" s="58"/>
      <c r="H420" s="58"/>
      <c r="I420" s="58"/>
      <c r="J420" s="58"/>
      <c r="K420" s="58"/>
      <c r="L420" s="58"/>
      <c r="M420" s="58"/>
      <c r="N420" s="58"/>
      <c r="O420" s="58"/>
      <c r="P420" s="58"/>
      <c r="Q420" s="59"/>
    </row>
    <row r="421" spans="1:17" s="2" customFormat="1" ht="105.75" customHeight="1" x14ac:dyDescent="0.25">
      <c r="A421" s="85" t="s">
        <v>215</v>
      </c>
      <c r="B421" s="86"/>
      <c r="C421" s="86"/>
      <c r="D421" s="86"/>
      <c r="E421" s="86"/>
      <c r="F421" s="86"/>
      <c r="G421" s="86"/>
      <c r="H421" s="86"/>
      <c r="I421" s="86"/>
      <c r="J421" s="86"/>
      <c r="K421" s="86"/>
      <c r="L421" s="86"/>
      <c r="M421" s="86"/>
      <c r="N421" s="86"/>
      <c r="O421" s="86"/>
      <c r="P421" s="86"/>
      <c r="Q421" s="87"/>
    </row>
    <row r="422" spans="1:17" s="2" customFormat="1" ht="62.25" customHeight="1" x14ac:dyDescent="0.25">
      <c r="A422" s="85" t="s">
        <v>168</v>
      </c>
      <c r="B422" s="86"/>
      <c r="C422" s="86"/>
      <c r="D422" s="86"/>
      <c r="E422" s="86"/>
      <c r="F422" s="86"/>
      <c r="G422" s="86"/>
      <c r="H422" s="86"/>
      <c r="I422" s="86"/>
      <c r="J422" s="86"/>
      <c r="K422" s="86"/>
      <c r="L422" s="86"/>
      <c r="M422" s="86"/>
      <c r="N422" s="86"/>
      <c r="O422" s="86"/>
      <c r="P422" s="86"/>
      <c r="Q422" s="87"/>
    </row>
    <row r="423" spans="1:17" s="2" customFormat="1" ht="93.75" customHeight="1" x14ac:dyDescent="0.25">
      <c r="A423" s="106" t="s">
        <v>214</v>
      </c>
      <c r="B423" s="107"/>
      <c r="C423" s="107"/>
      <c r="D423" s="107"/>
      <c r="E423" s="107"/>
      <c r="F423" s="107"/>
      <c r="G423" s="107"/>
      <c r="H423" s="107"/>
      <c r="I423" s="107"/>
      <c r="J423" s="107"/>
      <c r="K423" s="107"/>
      <c r="L423" s="107"/>
      <c r="M423" s="107"/>
      <c r="N423" s="107"/>
      <c r="O423" s="107"/>
      <c r="P423" s="107"/>
      <c r="Q423" s="108"/>
    </row>
    <row r="424" spans="1:17" s="2" customFormat="1" ht="46.5" customHeight="1" x14ac:dyDescent="0.25">
      <c r="A424" s="85" t="s">
        <v>169</v>
      </c>
      <c r="B424" s="86"/>
      <c r="C424" s="86"/>
      <c r="D424" s="86"/>
      <c r="E424" s="86"/>
      <c r="F424" s="86"/>
      <c r="G424" s="86"/>
      <c r="H424" s="86"/>
      <c r="I424" s="86"/>
      <c r="J424" s="86"/>
      <c r="K424" s="86"/>
      <c r="L424" s="86"/>
      <c r="M424" s="86"/>
      <c r="N424" s="86"/>
      <c r="O424" s="86"/>
      <c r="P424" s="86"/>
      <c r="Q424" s="87"/>
    </row>
    <row r="425" spans="1:17" s="2" customFormat="1" x14ac:dyDescent="0.25">
      <c r="A425" s="109"/>
      <c r="B425" s="109"/>
      <c r="C425" s="109"/>
      <c r="D425" s="109"/>
      <c r="E425" s="109"/>
      <c r="F425" s="109"/>
      <c r="G425" s="109"/>
      <c r="H425" s="109"/>
      <c r="I425" s="109"/>
      <c r="J425" s="109"/>
      <c r="K425" s="109"/>
      <c r="L425" s="109"/>
      <c r="M425" s="109"/>
      <c r="N425" s="109"/>
      <c r="O425" s="109"/>
      <c r="P425" s="109"/>
      <c r="Q425" s="109"/>
    </row>
    <row r="426" spans="1:17" s="2" customFormat="1" ht="19.5" customHeight="1" x14ac:dyDescent="0.25">
      <c r="A426" s="57" t="s">
        <v>80</v>
      </c>
      <c r="B426" s="58"/>
      <c r="C426" s="58"/>
      <c r="D426" s="58"/>
      <c r="E426" s="58"/>
      <c r="F426" s="58"/>
      <c r="G426" s="58"/>
      <c r="H426" s="58"/>
      <c r="I426" s="58"/>
      <c r="J426" s="58"/>
      <c r="K426" s="58"/>
      <c r="L426" s="58"/>
      <c r="M426" s="58"/>
      <c r="N426" s="58"/>
      <c r="O426" s="58"/>
      <c r="P426" s="58"/>
      <c r="Q426" s="59"/>
    </row>
    <row r="427" spans="1:17" s="2" customFormat="1" ht="29.25" customHeight="1" x14ac:dyDescent="0.25">
      <c r="A427" s="85" t="s">
        <v>189</v>
      </c>
      <c r="B427" s="86"/>
      <c r="C427" s="86"/>
      <c r="D427" s="86"/>
      <c r="E427" s="86"/>
      <c r="F427" s="86"/>
      <c r="G427" s="86"/>
      <c r="H427" s="86"/>
      <c r="I427" s="86"/>
      <c r="J427" s="86"/>
      <c r="K427" s="86"/>
      <c r="L427" s="86"/>
      <c r="M427" s="86"/>
      <c r="N427" s="86"/>
      <c r="O427" s="86"/>
      <c r="P427" s="86"/>
      <c r="Q427" s="87"/>
    </row>
    <row r="428" spans="1:17" s="2" customFormat="1" x14ac:dyDescent="0.25">
      <c r="A428" s="123"/>
      <c r="B428" s="34"/>
      <c r="C428" s="34"/>
      <c r="D428" s="34"/>
      <c r="E428" s="34"/>
      <c r="F428" s="34"/>
      <c r="G428" s="34"/>
      <c r="H428" s="34"/>
      <c r="I428" s="34"/>
      <c r="J428" s="34"/>
      <c r="K428" s="34"/>
      <c r="L428" s="34"/>
      <c r="M428" s="34"/>
      <c r="N428" s="34"/>
      <c r="O428" s="34"/>
      <c r="P428" s="34"/>
      <c r="Q428" s="124"/>
    </row>
    <row r="429" spans="1:17" s="2" customFormat="1" ht="19.5" customHeight="1" x14ac:dyDescent="0.25">
      <c r="A429" s="57" t="s">
        <v>81</v>
      </c>
      <c r="B429" s="58"/>
      <c r="C429" s="58"/>
      <c r="D429" s="58"/>
      <c r="E429" s="58"/>
      <c r="F429" s="58"/>
      <c r="G429" s="58"/>
      <c r="H429" s="58"/>
      <c r="I429" s="58"/>
      <c r="J429" s="58"/>
      <c r="K429" s="58"/>
      <c r="L429" s="58"/>
      <c r="M429" s="58"/>
      <c r="N429" s="58"/>
      <c r="O429" s="58"/>
      <c r="P429" s="58"/>
      <c r="Q429" s="59"/>
    </row>
    <row r="430" spans="1:17" s="2" customFormat="1" x14ac:dyDescent="0.25">
      <c r="A430" s="125" t="s">
        <v>190</v>
      </c>
      <c r="B430" s="126"/>
      <c r="C430" s="126"/>
      <c r="D430" s="126"/>
      <c r="E430" s="126"/>
      <c r="F430" s="126"/>
      <c r="G430" s="126"/>
      <c r="H430" s="126"/>
      <c r="I430" s="126"/>
      <c r="J430" s="126"/>
      <c r="K430" s="126"/>
      <c r="L430" s="126"/>
      <c r="M430" s="126"/>
      <c r="N430" s="126"/>
      <c r="O430" s="126"/>
      <c r="P430" s="126"/>
      <c r="Q430" s="127"/>
    </row>
    <row r="431" spans="1:17" s="2" customFormat="1" x14ac:dyDescent="0.25">
      <c r="A431" s="128"/>
      <c r="B431" s="129"/>
      <c r="C431" s="129"/>
      <c r="D431" s="129"/>
      <c r="E431" s="129"/>
      <c r="F431" s="129"/>
      <c r="G431" s="129"/>
      <c r="H431" s="129"/>
      <c r="I431" s="129"/>
      <c r="J431" s="129"/>
      <c r="K431" s="129"/>
      <c r="L431" s="129"/>
      <c r="M431" s="129"/>
      <c r="N431" s="129"/>
      <c r="O431" s="129"/>
      <c r="P431" s="129"/>
      <c r="Q431" s="130"/>
    </row>
    <row r="432" spans="1:17" s="2" customFormat="1" ht="19.5" customHeight="1" x14ac:dyDescent="0.25">
      <c r="A432" s="57" t="s">
        <v>82</v>
      </c>
      <c r="B432" s="58"/>
      <c r="C432" s="58"/>
      <c r="D432" s="58"/>
      <c r="E432" s="58"/>
      <c r="F432" s="58"/>
      <c r="G432" s="58"/>
      <c r="H432" s="58"/>
      <c r="I432" s="58"/>
      <c r="J432" s="58"/>
      <c r="K432" s="58"/>
      <c r="L432" s="58"/>
      <c r="M432" s="58"/>
      <c r="N432" s="58"/>
      <c r="O432" s="58"/>
      <c r="P432" s="58"/>
      <c r="Q432" s="59"/>
    </row>
    <row r="433" spans="1:17" s="2" customFormat="1" ht="27" customHeight="1" x14ac:dyDescent="0.25">
      <c r="A433" s="106" t="s">
        <v>258</v>
      </c>
      <c r="B433" s="107"/>
      <c r="C433" s="107"/>
      <c r="D433" s="107"/>
      <c r="E433" s="107"/>
      <c r="F433" s="107"/>
      <c r="G433" s="107"/>
      <c r="H433" s="107"/>
      <c r="I433" s="107"/>
      <c r="J433" s="107"/>
      <c r="K433" s="107"/>
      <c r="L433" s="107"/>
      <c r="M433" s="107"/>
      <c r="N433" s="107"/>
      <c r="O433" s="107"/>
      <c r="P433" s="107"/>
      <c r="Q433" s="108"/>
    </row>
    <row r="434" spans="1:17" s="2" customFormat="1" x14ac:dyDescent="0.25">
      <c r="A434" s="11"/>
      <c r="B434" s="9"/>
      <c r="C434" s="9"/>
      <c r="D434" s="9"/>
      <c r="E434" s="9"/>
      <c r="F434" s="9"/>
      <c r="G434" s="9"/>
      <c r="H434" s="9"/>
      <c r="I434" s="9"/>
      <c r="J434" s="9"/>
      <c r="K434" s="9"/>
      <c r="L434" s="9"/>
      <c r="M434" s="9"/>
      <c r="N434" s="9"/>
      <c r="O434" s="9"/>
      <c r="P434" s="9"/>
      <c r="Q434" s="10"/>
    </row>
    <row r="435" spans="1:17" s="2" customFormat="1" ht="19.5" customHeight="1" x14ac:dyDescent="0.25">
      <c r="A435" s="117" t="s">
        <v>171</v>
      </c>
      <c r="B435" s="118"/>
      <c r="C435" s="118"/>
      <c r="D435" s="118"/>
      <c r="E435" s="118"/>
      <c r="F435" s="118"/>
      <c r="G435" s="118"/>
      <c r="H435" s="118"/>
      <c r="I435" s="118"/>
      <c r="J435" s="118"/>
      <c r="K435" s="118"/>
      <c r="L435" s="118"/>
      <c r="M435" s="118"/>
      <c r="N435" s="118"/>
      <c r="O435" s="118"/>
      <c r="P435" s="118"/>
      <c r="Q435" s="119"/>
    </row>
    <row r="436" spans="1:17" s="2" customFormat="1" ht="46.5" customHeight="1" x14ac:dyDescent="0.25">
      <c r="A436" s="120" t="s">
        <v>263</v>
      </c>
      <c r="B436" s="121"/>
      <c r="C436" s="121"/>
      <c r="D436" s="121"/>
      <c r="E436" s="121"/>
      <c r="F436" s="121"/>
      <c r="G436" s="121"/>
      <c r="H436" s="121"/>
      <c r="I436" s="121"/>
      <c r="J436" s="121"/>
      <c r="K436" s="121"/>
      <c r="L436" s="121"/>
      <c r="M436" s="121"/>
      <c r="N436" s="121"/>
      <c r="O436" s="121"/>
      <c r="P436" s="121"/>
      <c r="Q436" s="122"/>
    </row>
    <row r="437" spans="1:17" s="2" customFormat="1" ht="18" customHeight="1" x14ac:dyDescent="0.25">
      <c r="A437" s="24"/>
      <c r="B437" s="24"/>
      <c r="C437" s="24"/>
      <c r="D437" s="24"/>
      <c r="E437" s="24"/>
      <c r="F437" s="24"/>
      <c r="G437" s="24"/>
      <c r="H437" s="24"/>
      <c r="I437" s="24"/>
      <c r="J437" s="24"/>
      <c r="K437" s="24"/>
      <c r="L437" s="24"/>
      <c r="M437" s="24"/>
      <c r="N437" s="24"/>
      <c r="O437" s="24"/>
      <c r="P437" s="24"/>
      <c r="Q437" s="24"/>
    </row>
    <row r="438" spans="1:17" x14ac:dyDescent="0.25">
      <c r="A438" s="7"/>
      <c r="B438" s="7"/>
      <c r="C438" s="23"/>
      <c r="D438" s="23"/>
      <c r="E438" s="23"/>
      <c r="F438" s="23"/>
      <c r="G438" s="23"/>
      <c r="H438" s="7"/>
      <c r="I438" s="7"/>
      <c r="J438" s="7"/>
      <c r="K438" s="7"/>
      <c r="L438" s="23"/>
      <c r="M438" s="23"/>
      <c r="N438" s="23"/>
      <c r="O438" s="7"/>
      <c r="P438" s="7"/>
      <c r="Q438" s="7"/>
    </row>
    <row r="439" spans="1:17" x14ac:dyDescent="0.25">
      <c r="A439" s="7"/>
      <c r="B439" s="7"/>
      <c r="C439" s="23"/>
      <c r="D439" s="23"/>
      <c r="E439" s="23"/>
      <c r="F439" s="23"/>
      <c r="G439" s="23"/>
      <c r="H439" s="7"/>
      <c r="I439" s="7"/>
      <c r="J439" s="7"/>
      <c r="K439" s="7"/>
      <c r="L439" s="23"/>
      <c r="M439" s="23"/>
      <c r="N439" s="23"/>
      <c r="O439" s="7"/>
      <c r="P439" s="7"/>
      <c r="Q439" s="7"/>
    </row>
    <row r="440" spans="1:17" x14ac:dyDescent="0.25">
      <c r="A440" s="7"/>
      <c r="B440" s="7"/>
      <c r="C440" s="23"/>
      <c r="D440" s="23"/>
      <c r="E440" s="23"/>
      <c r="F440" s="23"/>
      <c r="G440" s="23"/>
      <c r="H440" s="7"/>
      <c r="I440" s="7"/>
      <c r="J440" s="7"/>
      <c r="K440" s="7"/>
      <c r="L440" s="23"/>
      <c r="M440" s="23"/>
      <c r="N440" s="23"/>
      <c r="O440" s="7"/>
      <c r="P440" s="7"/>
      <c r="Q440" s="7"/>
    </row>
    <row r="441" spans="1:17" x14ac:dyDescent="0.25">
      <c r="A441" s="7"/>
      <c r="B441" s="7"/>
      <c r="C441" s="18"/>
      <c r="D441" s="18"/>
      <c r="E441" s="18"/>
      <c r="F441" s="18"/>
      <c r="G441" s="18"/>
      <c r="H441" s="7"/>
      <c r="I441" s="7"/>
      <c r="J441" s="7"/>
      <c r="K441" s="7"/>
      <c r="L441" s="6"/>
      <c r="M441" s="6"/>
      <c r="N441" s="18"/>
      <c r="O441" s="18"/>
      <c r="P441" s="18"/>
      <c r="Q441" s="18"/>
    </row>
    <row r="442" spans="1:17" x14ac:dyDescent="0.25">
      <c r="A442" s="8"/>
      <c r="B442" s="8"/>
      <c r="C442" s="8"/>
      <c r="D442" s="8"/>
      <c r="E442" s="8"/>
      <c r="F442" s="8"/>
      <c r="G442" s="8"/>
      <c r="H442" s="8"/>
      <c r="I442" s="8"/>
      <c r="J442" s="8"/>
      <c r="K442" s="8"/>
      <c r="L442" s="8"/>
      <c r="M442" s="8"/>
      <c r="N442" s="8"/>
      <c r="O442" s="8"/>
      <c r="P442" s="8"/>
      <c r="Q442" s="8"/>
    </row>
    <row r="443" spans="1:17" x14ac:dyDescent="0.25">
      <c r="A443" s="116" t="s">
        <v>83</v>
      </c>
      <c r="B443" s="116"/>
      <c r="C443" s="116"/>
      <c r="D443" s="116"/>
      <c r="E443" s="116"/>
      <c r="F443" s="116"/>
      <c r="G443" s="116"/>
      <c r="H443" s="116"/>
      <c r="I443" s="116"/>
      <c r="J443" s="116"/>
      <c r="K443" s="116"/>
      <c r="L443" s="116"/>
      <c r="M443" s="116"/>
      <c r="N443" s="116"/>
      <c r="O443" s="116"/>
      <c r="P443" s="116"/>
      <c r="Q443" s="116"/>
    </row>
    <row r="444" spans="1:17" x14ac:dyDescent="0.25">
      <c r="A444" s="8"/>
      <c r="B444" s="8"/>
      <c r="C444" s="8"/>
      <c r="D444" s="8"/>
      <c r="E444" s="8"/>
      <c r="F444" s="8"/>
      <c r="G444" s="8"/>
      <c r="H444" s="8"/>
      <c r="I444" s="8"/>
      <c r="J444" s="8"/>
      <c r="K444" s="8"/>
      <c r="L444" s="8"/>
      <c r="M444" s="8"/>
      <c r="N444" s="8"/>
      <c r="O444" s="8"/>
      <c r="P444" s="8"/>
      <c r="Q444" s="8"/>
    </row>
    <row r="445" spans="1:17" x14ac:dyDescent="0.25">
      <c r="A445" s="8"/>
      <c r="B445" s="8"/>
      <c r="C445" s="8"/>
      <c r="D445" s="8"/>
      <c r="E445" s="8"/>
      <c r="F445" s="8"/>
      <c r="G445" s="8"/>
      <c r="H445" s="8"/>
      <c r="I445" s="8"/>
      <c r="J445" s="8"/>
      <c r="K445" s="8"/>
      <c r="L445" s="8"/>
      <c r="M445" s="8"/>
      <c r="N445" s="8"/>
      <c r="O445" s="8"/>
      <c r="P445" s="8"/>
      <c r="Q445" s="8"/>
    </row>
  </sheetData>
  <mergeCells count="877">
    <mergeCell ref="A1:Q1"/>
    <mergeCell ref="A2:Q2"/>
    <mergeCell ref="A3:Q3"/>
    <mergeCell ref="A4:Q4"/>
    <mergeCell ref="A5:Q5"/>
    <mergeCell ref="A6:Q6"/>
    <mergeCell ref="R406:AE406"/>
    <mergeCell ref="R407:AE407"/>
    <mergeCell ref="R408:AE408"/>
    <mergeCell ref="A13:Q13"/>
    <mergeCell ref="A14:K14"/>
    <mergeCell ref="L14:Q14"/>
    <mergeCell ref="A15:K15"/>
    <mergeCell ref="L15:Q15"/>
    <mergeCell ref="A16:K16"/>
    <mergeCell ref="L16:Q16"/>
    <mergeCell ref="A7:Q7"/>
    <mergeCell ref="A8:Q8"/>
    <mergeCell ref="A9:Q9"/>
    <mergeCell ref="A10:Q10"/>
    <mergeCell ref="A11:Q11"/>
    <mergeCell ref="A12:K12"/>
    <mergeCell ref="L12:Q12"/>
    <mergeCell ref="A38:Q38"/>
    <mergeCell ref="N23:Q23"/>
    <mergeCell ref="N21:Q21"/>
    <mergeCell ref="N22:Q22"/>
    <mergeCell ref="A17:Q17"/>
    <mergeCell ref="A18:Q18"/>
    <mergeCell ref="N20:Q20"/>
    <mergeCell ref="A19:Q19"/>
    <mergeCell ref="A36:M36"/>
    <mergeCell ref="A32:M32"/>
    <mergeCell ref="A33:M33"/>
    <mergeCell ref="A34:M34"/>
    <mergeCell ref="A35:M35"/>
    <mergeCell ref="A26:M26"/>
    <mergeCell ref="A27:M27"/>
    <mergeCell ref="A28:M28"/>
    <mergeCell ref="A29:M29"/>
    <mergeCell ref="A30:M30"/>
    <mergeCell ref="A31:M31"/>
    <mergeCell ref="A20:M20"/>
    <mergeCell ref="A21:M21"/>
    <mergeCell ref="A22:M22"/>
    <mergeCell ref="A23:M23"/>
    <mergeCell ref="A24:M24"/>
    <mergeCell ref="A25:M25"/>
    <mergeCell ref="A43:F43"/>
    <mergeCell ref="G43:H43"/>
    <mergeCell ref="I43:J43"/>
    <mergeCell ref="K43:L43"/>
    <mergeCell ref="M43:N43"/>
    <mergeCell ref="O43:Q43"/>
    <mergeCell ref="A39:Q39"/>
    <mergeCell ref="A40:Q40"/>
    <mergeCell ref="A41:Q41"/>
    <mergeCell ref="A42:F42"/>
    <mergeCell ref="G42:H42"/>
    <mergeCell ref="I42:J42"/>
    <mergeCell ref="K42:L42"/>
    <mergeCell ref="M42:N42"/>
    <mergeCell ref="O42:Q42"/>
    <mergeCell ref="A45:F45"/>
    <mergeCell ref="G45:H45"/>
    <mergeCell ref="I45:J45"/>
    <mergeCell ref="K45:L45"/>
    <mergeCell ref="M45:N45"/>
    <mergeCell ref="O45:Q45"/>
    <mergeCell ref="A44:F44"/>
    <mergeCell ref="G44:H44"/>
    <mergeCell ref="I44:J44"/>
    <mergeCell ref="K44:L44"/>
    <mergeCell ref="M44:N44"/>
    <mergeCell ref="O44:Q44"/>
    <mergeCell ref="A47:F47"/>
    <mergeCell ref="G47:H47"/>
    <mergeCell ref="I47:J47"/>
    <mergeCell ref="K47:L47"/>
    <mergeCell ref="M47:N47"/>
    <mergeCell ref="O47:Q47"/>
    <mergeCell ref="A46:F46"/>
    <mergeCell ref="G46:H46"/>
    <mergeCell ref="I46:J46"/>
    <mergeCell ref="K46:L46"/>
    <mergeCell ref="M46:N46"/>
    <mergeCell ref="O46:Q46"/>
    <mergeCell ref="A50:Q50"/>
    <mergeCell ref="A51:Q51"/>
    <mergeCell ref="A52:Q52"/>
    <mergeCell ref="A53:Q53"/>
    <mergeCell ref="A54:F54"/>
    <mergeCell ref="G54:H54"/>
    <mergeCell ref="I54:J54"/>
    <mergeCell ref="K54:L54"/>
    <mergeCell ref="M54:N54"/>
    <mergeCell ref="A56:F56"/>
    <mergeCell ref="G56:H56"/>
    <mergeCell ref="I56:J56"/>
    <mergeCell ref="K56:L56"/>
    <mergeCell ref="M56:N56"/>
    <mergeCell ref="O56:Q56"/>
    <mergeCell ref="O54:Q54"/>
    <mergeCell ref="A55:F55"/>
    <mergeCell ref="G55:H55"/>
    <mergeCell ref="I55:J55"/>
    <mergeCell ref="K55:L55"/>
    <mergeCell ref="M55:N55"/>
    <mergeCell ref="O55:Q55"/>
    <mergeCell ref="A63:Q63"/>
    <mergeCell ref="A64:Q64"/>
    <mergeCell ref="A65:Q65"/>
    <mergeCell ref="A66:F66"/>
    <mergeCell ref="G66:J66"/>
    <mergeCell ref="K66:M66"/>
    <mergeCell ref="N66:Q66"/>
    <mergeCell ref="A57:Q57"/>
    <mergeCell ref="A58:Q58"/>
    <mergeCell ref="A59:Q59"/>
    <mergeCell ref="A60:Q60"/>
    <mergeCell ref="A61:Q61"/>
    <mergeCell ref="A62:Q62"/>
    <mergeCell ref="A69:F69"/>
    <mergeCell ref="G69:J69"/>
    <mergeCell ref="K69:M69"/>
    <mergeCell ref="N69:Q69"/>
    <mergeCell ref="A70:Q70"/>
    <mergeCell ref="A71:Q71"/>
    <mergeCell ref="A67:F67"/>
    <mergeCell ref="G67:J67"/>
    <mergeCell ref="K67:M67"/>
    <mergeCell ref="N67:Q67"/>
    <mergeCell ref="A68:F68"/>
    <mergeCell ref="G68:J68"/>
    <mergeCell ref="K68:M68"/>
    <mergeCell ref="N68:Q68"/>
    <mergeCell ref="A76:L76"/>
    <mergeCell ref="M76:Q76"/>
    <mergeCell ref="A77:L77"/>
    <mergeCell ref="M77:Q77"/>
    <mergeCell ref="A78:L78"/>
    <mergeCell ref="M78:Q78"/>
    <mergeCell ref="A72:Q72"/>
    <mergeCell ref="A73:L73"/>
    <mergeCell ref="M73:Q73"/>
    <mergeCell ref="A74:L74"/>
    <mergeCell ref="M74:Q74"/>
    <mergeCell ref="A75:L75"/>
    <mergeCell ref="M75:Q75"/>
    <mergeCell ref="A84:L84"/>
    <mergeCell ref="M84:Q84"/>
    <mergeCell ref="A85:L85"/>
    <mergeCell ref="M85:Q85"/>
    <mergeCell ref="A86:L86"/>
    <mergeCell ref="M86:Q86"/>
    <mergeCell ref="A79:Q79"/>
    <mergeCell ref="A80:Q80"/>
    <mergeCell ref="A81:Q81"/>
    <mergeCell ref="A82:L82"/>
    <mergeCell ref="M82:Q82"/>
    <mergeCell ref="A83:L83"/>
    <mergeCell ref="M83:Q83"/>
    <mergeCell ref="A90:Q90"/>
    <mergeCell ref="A91:Q91"/>
    <mergeCell ref="A92:Q92"/>
    <mergeCell ref="A93:L93"/>
    <mergeCell ref="M93:Q93"/>
    <mergeCell ref="A94:L94"/>
    <mergeCell ref="M94:Q94"/>
    <mergeCell ref="A87:L87"/>
    <mergeCell ref="M87:Q87"/>
    <mergeCell ref="A88:L88"/>
    <mergeCell ref="M88:Q88"/>
    <mergeCell ref="A89:L89"/>
    <mergeCell ref="M89:Q89"/>
    <mergeCell ref="A102:Q102"/>
    <mergeCell ref="A103:Q103"/>
    <mergeCell ref="A104:Q104"/>
    <mergeCell ref="A105:Q105"/>
    <mergeCell ref="A106:Q106"/>
    <mergeCell ref="A107:Q107"/>
    <mergeCell ref="A95:L95"/>
    <mergeCell ref="M95:Q95"/>
    <mergeCell ref="A99:Q99"/>
    <mergeCell ref="A100:Q100"/>
    <mergeCell ref="A101:Q101"/>
    <mergeCell ref="A111:F111"/>
    <mergeCell ref="G111:H111"/>
    <mergeCell ref="I111:J111"/>
    <mergeCell ref="K111:L111"/>
    <mergeCell ref="M111:N111"/>
    <mergeCell ref="O111:Q111"/>
    <mergeCell ref="A108:Q108"/>
    <mergeCell ref="A109:Q109"/>
    <mergeCell ref="A110:F110"/>
    <mergeCell ref="G110:H110"/>
    <mergeCell ref="I110:J110"/>
    <mergeCell ref="K110:L110"/>
    <mergeCell ref="M110:N110"/>
    <mergeCell ref="O110:Q110"/>
    <mergeCell ref="A113:F113"/>
    <mergeCell ref="G113:H113"/>
    <mergeCell ref="I113:J113"/>
    <mergeCell ref="K113:L113"/>
    <mergeCell ref="M113:N113"/>
    <mergeCell ref="O113:Q113"/>
    <mergeCell ref="A112:F112"/>
    <mergeCell ref="G112:H112"/>
    <mergeCell ref="I112:J112"/>
    <mergeCell ref="K112:L112"/>
    <mergeCell ref="M112:N112"/>
    <mergeCell ref="O112:Q112"/>
    <mergeCell ref="A115:F115"/>
    <mergeCell ref="G115:H115"/>
    <mergeCell ref="I115:J115"/>
    <mergeCell ref="K115:L115"/>
    <mergeCell ref="M115:N115"/>
    <mergeCell ref="O115:Q115"/>
    <mergeCell ref="A114:F114"/>
    <mergeCell ref="G114:H114"/>
    <mergeCell ref="I114:J114"/>
    <mergeCell ref="K114:L114"/>
    <mergeCell ref="M114:N114"/>
    <mergeCell ref="O114:Q114"/>
    <mergeCell ref="A117:F117"/>
    <mergeCell ref="G117:H117"/>
    <mergeCell ref="I117:J117"/>
    <mergeCell ref="K117:L117"/>
    <mergeCell ref="M117:N117"/>
    <mergeCell ref="O117:Q117"/>
    <mergeCell ref="A116:F116"/>
    <mergeCell ref="G116:H116"/>
    <mergeCell ref="I116:J116"/>
    <mergeCell ref="K116:L116"/>
    <mergeCell ref="M116:N116"/>
    <mergeCell ref="O116:Q116"/>
    <mergeCell ref="A119:F119"/>
    <mergeCell ref="G119:H119"/>
    <mergeCell ref="I119:J119"/>
    <mergeCell ref="K119:L119"/>
    <mergeCell ref="M119:N119"/>
    <mergeCell ref="O119:Q119"/>
    <mergeCell ref="A118:F118"/>
    <mergeCell ref="G118:H118"/>
    <mergeCell ref="I118:J118"/>
    <mergeCell ref="K118:L118"/>
    <mergeCell ref="M118:N118"/>
    <mergeCell ref="O118:Q118"/>
    <mergeCell ref="A121:F121"/>
    <mergeCell ref="G121:H121"/>
    <mergeCell ref="I121:J121"/>
    <mergeCell ref="K121:L121"/>
    <mergeCell ref="M121:N121"/>
    <mergeCell ref="O121:Q121"/>
    <mergeCell ref="A120:F120"/>
    <mergeCell ref="G120:H120"/>
    <mergeCell ref="I120:J120"/>
    <mergeCell ref="K120:L120"/>
    <mergeCell ref="M120:N120"/>
    <mergeCell ref="O120:Q120"/>
    <mergeCell ref="A127:L127"/>
    <mergeCell ref="M127:Q127"/>
    <mergeCell ref="A128:Q128"/>
    <mergeCell ref="A129:Q129"/>
    <mergeCell ref="A130:Q130"/>
    <mergeCell ref="A131:Q131"/>
    <mergeCell ref="A123:Q123"/>
    <mergeCell ref="A124:Q124"/>
    <mergeCell ref="A125:Q125"/>
    <mergeCell ref="A126:L126"/>
    <mergeCell ref="M126:Q126"/>
    <mergeCell ref="A137:Q137"/>
    <mergeCell ref="A138:Q138"/>
    <mergeCell ref="A139:J139"/>
    <mergeCell ref="K139:Q139"/>
    <mergeCell ref="A140:J140"/>
    <mergeCell ref="K140:M140"/>
    <mergeCell ref="N140:Q140"/>
    <mergeCell ref="A132:L132"/>
    <mergeCell ref="M132:Q132"/>
    <mergeCell ref="A133:Q133"/>
    <mergeCell ref="A134:Q134"/>
    <mergeCell ref="A135:Q135"/>
    <mergeCell ref="A136:Q136"/>
    <mergeCell ref="A143:J143"/>
    <mergeCell ref="K143:M143"/>
    <mergeCell ref="N143:Q143"/>
    <mergeCell ref="A144:J144"/>
    <mergeCell ref="K144:Q144"/>
    <mergeCell ref="A145:J145"/>
    <mergeCell ref="K145:M145"/>
    <mergeCell ref="N145:Q145"/>
    <mergeCell ref="A141:J141"/>
    <mergeCell ref="K141:M141"/>
    <mergeCell ref="N141:Q141"/>
    <mergeCell ref="A142:J142"/>
    <mergeCell ref="K142:M142"/>
    <mergeCell ref="N142:Q142"/>
    <mergeCell ref="A148:J148"/>
    <mergeCell ref="K148:Q148"/>
    <mergeCell ref="A149:J149"/>
    <mergeCell ref="K149:M149"/>
    <mergeCell ref="N149:Q149"/>
    <mergeCell ref="A150:J150"/>
    <mergeCell ref="K150:Q150"/>
    <mergeCell ref="A146:J146"/>
    <mergeCell ref="K146:M146"/>
    <mergeCell ref="N146:Q146"/>
    <mergeCell ref="A147:J147"/>
    <mergeCell ref="K147:M147"/>
    <mergeCell ref="N147:Q147"/>
    <mergeCell ref="A153:J153"/>
    <mergeCell ref="K153:M153"/>
    <mergeCell ref="N153:Q153"/>
    <mergeCell ref="A154:J154"/>
    <mergeCell ref="K154:M154"/>
    <mergeCell ref="N154:Q154"/>
    <mergeCell ref="A151:J151"/>
    <mergeCell ref="K151:M151"/>
    <mergeCell ref="N151:Q151"/>
    <mergeCell ref="A152:J152"/>
    <mergeCell ref="K152:M152"/>
    <mergeCell ref="N152:Q152"/>
    <mergeCell ref="A158:Q158"/>
    <mergeCell ref="A159:J159"/>
    <mergeCell ref="K159:Q159"/>
    <mergeCell ref="A160:J160"/>
    <mergeCell ref="K160:M160"/>
    <mergeCell ref="N160:Q160"/>
    <mergeCell ref="A155:J155"/>
    <mergeCell ref="K155:M155"/>
    <mergeCell ref="N155:Q155"/>
    <mergeCell ref="A156:J156"/>
    <mergeCell ref="K156:Q156"/>
    <mergeCell ref="A157:Q157"/>
    <mergeCell ref="A163:J163"/>
    <mergeCell ref="K163:M163"/>
    <mergeCell ref="N163:Q163"/>
    <mergeCell ref="A164:J164"/>
    <mergeCell ref="K164:M164"/>
    <mergeCell ref="N164:Q164"/>
    <mergeCell ref="A161:J161"/>
    <mergeCell ref="K161:M161"/>
    <mergeCell ref="N161:Q161"/>
    <mergeCell ref="A162:J162"/>
    <mergeCell ref="K162:M162"/>
    <mergeCell ref="N162:Q162"/>
    <mergeCell ref="A167:J167"/>
    <mergeCell ref="K167:M167"/>
    <mergeCell ref="N167:Q167"/>
    <mergeCell ref="A168:J168"/>
    <mergeCell ref="K168:M168"/>
    <mergeCell ref="N168:Q168"/>
    <mergeCell ref="A165:J165"/>
    <mergeCell ref="K165:M165"/>
    <mergeCell ref="N165:Q165"/>
    <mergeCell ref="A166:J166"/>
    <mergeCell ref="K166:M166"/>
    <mergeCell ref="N166:Q166"/>
    <mergeCell ref="A171:J171"/>
    <mergeCell ref="K171:Q171"/>
    <mergeCell ref="A172:J172"/>
    <mergeCell ref="K172:Q172"/>
    <mergeCell ref="A173:J173"/>
    <mergeCell ref="K173:M173"/>
    <mergeCell ref="N173:Q173"/>
    <mergeCell ref="A169:J169"/>
    <mergeCell ref="K169:M169"/>
    <mergeCell ref="N169:Q169"/>
    <mergeCell ref="A170:J170"/>
    <mergeCell ref="K170:M170"/>
    <mergeCell ref="N170:Q170"/>
    <mergeCell ref="A177:J177"/>
    <mergeCell ref="K177:M177"/>
    <mergeCell ref="N177:Q177"/>
    <mergeCell ref="A178:J178"/>
    <mergeCell ref="K178:M178"/>
    <mergeCell ref="N178:Q178"/>
    <mergeCell ref="A174:J174"/>
    <mergeCell ref="K174:M174"/>
    <mergeCell ref="N174:Q174"/>
    <mergeCell ref="A175:J175"/>
    <mergeCell ref="K175:Q175"/>
    <mergeCell ref="A176:J176"/>
    <mergeCell ref="K176:M176"/>
    <mergeCell ref="N176:Q176"/>
    <mergeCell ref="A181:J181"/>
    <mergeCell ref="K181:Q181"/>
    <mergeCell ref="A182:J182"/>
    <mergeCell ref="K182:M182"/>
    <mergeCell ref="N182:Q182"/>
    <mergeCell ref="A183:J183"/>
    <mergeCell ref="K183:M183"/>
    <mergeCell ref="N183:Q183"/>
    <mergeCell ref="A179:J179"/>
    <mergeCell ref="K179:M179"/>
    <mergeCell ref="N179:Q179"/>
    <mergeCell ref="A180:J180"/>
    <mergeCell ref="K180:M180"/>
    <mergeCell ref="N180:Q180"/>
    <mergeCell ref="A186:J186"/>
    <mergeCell ref="K186:M186"/>
    <mergeCell ref="N186:Q186"/>
    <mergeCell ref="A187:J187"/>
    <mergeCell ref="K187:M187"/>
    <mergeCell ref="N187:Q187"/>
    <mergeCell ref="A184:J184"/>
    <mergeCell ref="K184:M184"/>
    <mergeCell ref="N184:Q184"/>
    <mergeCell ref="A185:J185"/>
    <mergeCell ref="K185:M185"/>
    <mergeCell ref="N185:Q185"/>
    <mergeCell ref="A190:J190"/>
    <mergeCell ref="K190:Q190"/>
    <mergeCell ref="A191:J191"/>
    <mergeCell ref="K191:M191"/>
    <mergeCell ref="N191:Q191"/>
    <mergeCell ref="A192:J192"/>
    <mergeCell ref="K192:M192"/>
    <mergeCell ref="N192:Q192"/>
    <mergeCell ref="A188:J188"/>
    <mergeCell ref="K188:M188"/>
    <mergeCell ref="N188:Q188"/>
    <mergeCell ref="A189:J189"/>
    <mergeCell ref="K189:M189"/>
    <mergeCell ref="N189:Q189"/>
    <mergeCell ref="A195:J195"/>
    <mergeCell ref="K195:M195"/>
    <mergeCell ref="N195:Q195"/>
    <mergeCell ref="A196:J196"/>
    <mergeCell ref="K196:M196"/>
    <mergeCell ref="N196:Q196"/>
    <mergeCell ref="A193:J193"/>
    <mergeCell ref="K193:M193"/>
    <mergeCell ref="N193:Q193"/>
    <mergeCell ref="A194:J194"/>
    <mergeCell ref="K194:M194"/>
    <mergeCell ref="N194:Q194"/>
    <mergeCell ref="A200:J200"/>
    <mergeCell ref="K200:M200"/>
    <mergeCell ref="N200:Q200"/>
    <mergeCell ref="A201:J201"/>
    <mergeCell ref="K201:Q201"/>
    <mergeCell ref="A202:J202"/>
    <mergeCell ref="K202:Q202"/>
    <mergeCell ref="A197:J197"/>
    <mergeCell ref="K197:Q197"/>
    <mergeCell ref="A198:J198"/>
    <mergeCell ref="K198:M198"/>
    <mergeCell ref="N198:Q198"/>
    <mergeCell ref="A199:J199"/>
    <mergeCell ref="K199:M199"/>
    <mergeCell ref="N199:Q199"/>
    <mergeCell ref="A208:I208"/>
    <mergeCell ref="J208:Q208"/>
    <mergeCell ref="A209:I209"/>
    <mergeCell ref="J209:Q209"/>
    <mergeCell ref="A210:I210"/>
    <mergeCell ref="J210:Q210"/>
    <mergeCell ref="A203:J203"/>
    <mergeCell ref="K203:Q203"/>
    <mergeCell ref="A204:Q204"/>
    <mergeCell ref="A205:Q205"/>
    <mergeCell ref="A206:Q206"/>
    <mergeCell ref="A207:Q207"/>
    <mergeCell ref="A216:I216"/>
    <mergeCell ref="J216:Q216"/>
    <mergeCell ref="A217:Q217"/>
    <mergeCell ref="A218:J218"/>
    <mergeCell ref="K218:M218"/>
    <mergeCell ref="N218:Q218"/>
    <mergeCell ref="A211:Q211"/>
    <mergeCell ref="A212:Q212"/>
    <mergeCell ref="A213:Q213"/>
    <mergeCell ref="A214:I214"/>
    <mergeCell ref="J214:Q214"/>
    <mergeCell ref="A215:I215"/>
    <mergeCell ref="J215:Q215"/>
    <mergeCell ref="A221:J221"/>
    <mergeCell ref="K221:M221"/>
    <mergeCell ref="N221:Q221"/>
    <mergeCell ref="A222:J222"/>
    <mergeCell ref="K222:M222"/>
    <mergeCell ref="N222:Q222"/>
    <mergeCell ref="A219:J219"/>
    <mergeCell ref="K219:M219"/>
    <mergeCell ref="N219:Q219"/>
    <mergeCell ref="A220:J220"/>
    <mergeCell ref="K220:M220"/>
    <mergeCell ref="N220:Q220"/>
    <mergeCell ref="A225:J225"/>
    <mergeCell ref="K225:M225"/>
    <mergeCell ref="N225:Q225"/>
    <mergeCell ref="A226:J226"/>
    <mergeCell ref="K226:M226"/>
    <mergeCell ref="N226:Q226"/>
    <mergeCell ref="A223:J223"/>
    <mergeCell ref="K223:M223"/>
    <mergeCell ref="N223:Q223"/>
    <mergeCell ref="A224:J224"/>
    <mergeCell ref="K224:M224"/>
    <mergeCell ref="N224:Q224"/>
    <mergeCell ref="A230:J230"/>
    <mergeCell ref="K230:M230"/>
    <mergeCell ref="N230:Q230"/>
    <mergeCell ref="A231:J231"/>
    <mergeCell ref="K231:M231"/>
    <mergeCell ref="N231:Q231"/>
    <mergeCell ref="A227:J227"/>
    <mergeCell ref="K227:M227"/>
    <mergeCell ref="N227:Q227"/>
    <mergeCell ref="A229:J229"/>
    <mergeCell ref="K229:M229"/>
    <mergeCell ref="N229:Q229"/>
    <mergeCell ref="A234:J234"/>
    <mergeCell ref="K234:M234"/>
    <mergeCell ref="N234:Q234"/>
    <mergeCell ref="A235:J235"/>
    <mergeCell ref="K235:M235"/>
    <mergeCell ref="N235:Q235"/>
    <mergeCell ref="A232:J232"/>
    <mergeCell ref="K232:M232"/>
    <mergeCell ref="N232:Q232"/>
    <mergeCell ref="A233:J233"/>
    <mergeCell ref="K233:M233"/>
    <mergeCell ref="N233:Q233"/>
    <mergeCell ref="A243:Q243"/>
    <mergeCell ref="A244:Q244"/>
    <mergeCell ref="A245:K245"/>
    <mergeCell ref="L245:Q245"/>
    <mergeCell ref="A246:K246"/>
    <mergeCell ref="L246:Q246"/>
    <mergeCell ref="A236:Q236"/>
    <mergeCell ref="A237:Q238"/>
    <mergeCell ref="A239:Q239"/>
    <mergeCell ref="A240:Q240"/>
    <mergeCell ref="A241:Q241"/>
    <mergeCell ref="A242:Q242"/>
    <mergeCell ref="A250:K250"/>
    <mergeCell ref="L250:Q250"/>
    <mergeCell ref="A251:K251"/>
    <mergeCell ref="L251:Q251"/>
    <mergeCell ref="A252:K252"/>
    <mergeCell ref="L252:Q252"/>
    <mergeCell ref="A247:K247"/>
    <mergeCell ref="L247:Q247"/>
    <mergeCell ref="A248:K248"/>
    <mergeCell ref="L248:Q248"/>
    <mergeCell ref="A249:K249"/>
    <mergeCell ref="L249:Q249"/>
    <mergeCell ref="A256:K256"/>
    <mergeCell ref="L256:Q256"/>
    <mergeCell ref="A257:Q257"/>
    <mergeCell ref="A258:Q258"/>
    <mergeCell ref="A259:Q259"/>
    <mergeCell ref="A260:Q260"/>
    <mergeCell ref="A253:K253"/>
    <mergeCell ref="L253:Q253"/>
    <mergeCell ref="A254:K254"/>
    <mergeCell ref="L254:Q254"/>
    <mergeCell ref="A255:K255"/>
    <mergeCell ref="L255:Q255"/>
    <mergeCell ref="A266:K266"/>
    <mergeCell ref="L266:Q266"/>
    <mergeCell ref="A267:K267"/>
    <mergeCell ref="L267:Q267"/>
    <mergeCell ref="A268:K268"/>
    <mergeCell ref="L268:Q268"/>
    <mergeCell ref="A261:Q261"/>
    <mergeCell ref="A262:Q262"/>
    <mergeCell ref="A263:Q263"/>
    <mergeCell ref="A264:Q264"/>
    <mergeCell ref="A265:K265"/>
    <mergeCell ref="L265:Q265"/>
    <mergeCell ref="A272:K272"/>
    <mergeCell ref="L272:Q272"/>
    <mergeCell ref="A273:K273"/>
    <mergeCell ref="L273:Q273"/>
    <mergeCell ref="A274:K274"/>
    <mergeCell ref="L274:Q274"/>
    <mergeCell ref="A269:K269"/>
    <mergeCell ref="L269:Q269"/>
    <mergeCell ref="A270:K270"/>
    <mergeCell ref="L270:Q270"/>
    <mergeCell ref="A271:K271"/>
    <mergeCell ref="L271:Q271"/>
    <mergeCell ref="A279:K279"/>
    <mergeCell ref="L279:Q279"/>
    <mergeCell ref="A280:K280"/>
    <mergeCell ref="L280:Q280"/>
    <mergeCell ref="A275:K275"/>
    <mergeCell ref="L275:Q275"/>
    <mergeCell ref="A276:K276"/>
    <mergeCell ref="L276:Q276"/>
    <mergeCell ref="A277:K277"/>
    <mergeCell ref="L277:Q277"/>
    <mergeCell ref="A292:K292"/>
    <mergeCell ref="L292:Q292"/>
    <mergeCell ref="A293:K293"/>
    <mergeCell ref="L293:Q293"/>
    <mergeCell ref="A294:K294"/>
    <mergeCell ref="L294:Q294"/>
    <mergeCell ref="A289:K289"/>
    <mergeCell ref="L289:Q289"/>
    <mergeCell ref="A290:K290"/>
    <mergeCell ref="L290:Q290"/>
    <mergeCell ref="A291:K291"/>
    <mergeCell ref="L291:Q291"/>
    <mergeCell ref="A299:Q299"/>
    <mergeCell ref="A300:Q300"/>
    <mergeCell ref="A301:Q301"/>
    <mergeCell ref="A302:Q302"/>
    <mergeCell ref="A303:Q303"/>
    <mergeCell ref="A295:K295"/>
    <mergeCell ref="L295:Q295"/>
    <mergeCell ref="A296:Q296"/>
    <mergeCell ref="A297:K297"/>
    <mergeCell ref="L297:Q297"/>
    <mergeCell ref="A298:Q298"/>
    <mergeCell ref="A306:G306"/>
    <mergeCell ref="H306:K306"/>
    <mergeCell ref="L306:N306"/>
    <mergeCell ref="O306:Q306"/>
    <mergeCell ref="A307:G307"/>
    <mergeCell ref="H307:K307"/>
    <mergeCell ref="L307:N307"/>
    <mergeCell ref="O307:Q307"/>
    <mergeCell ref="A304:Q304"/>
    <mergeCell ref="A305:G305"/>
    <mergeCell ref="H305:K305"/>
    <mergeCell ref="L305:N305"/>
    <mergeCell ref="O305:Q305"/>
    <mergeCell ref="A313:N313"/>
    <mergeCell ref="O313:Q313"/>
    <mergeCell ref="A314:Q314"/>
    <mergeCell ref="A315:Q315"/>
    <mergeCell ref="A316:Q316"/>
    <mergeCell ref="A308:G312"/>
    <mergeCell ref="H308:K312"/>
    <mergeCell ref="M308:N308"/>
    <mergeCell ref="O308:Q312"/>
    <mergeCell ref="M309:N309"/>
    <mergeCell ref="M310:N310"/>
    <mergeCell ref="M311:N311"/>
    <mergeCell ref="M312:N312"/>
    <mergeCell ref="A320:L320"/>
    <mergeCell ref="M320:Q320"/>
    <mergeCell ref="A321:L321"/>
    <mergeCell ref="M321:Q321"/>
    <mergeCell ref="A322:Q322"/>
    <mergeCell ref="A323:Q323"/>
    <mergeCell ref="A317:L317"/>
    <mergeCell ref="M317:Q317"/>
    <mergeCell ref="A318:L318"/>
    <mergeCell ref="M318:Q318"/>
    <mergeCell ref="A319:L319"/>
    <mergeCell ref="M319:Q319"/>
    <mergeCell ref="A327:L327"/>
    <mergeCell ref="M327:Q327"/>
    <mergeCell ref="A328:L328"/>
    <mergeCell ref="M328:Q328"/>
    <mergeCell ref="A329:L329"/>
    <mergeCell ref="M329:Q329"/>
    <mergeCell ref="A324:L324"/>
    <mergeCell ref="M324:Q324"/>
    <mergeCell ref="A325:L325"/>
    <mergeCell ref="M325:Q325"/>
    <mergeCell ref="A326:L326"/>
    <mergeCell ref="M326:Q326"/>
    <mergeCell ref="A335:Q335"/>
    <mergeCell ref="A336:Q336"/>
    <mergeCell ref="A337:Q337"/>
    <mergeCell ref="A338:Q338"/>
    <mergeCell ref="A339:Q339"/>
    <mergeCell ref="A340:Q340"/>
    <mergeCell ref="A330:L330"/>
    <mergeCell ref="M330:Q330"/>
    <mergeCell ref="A331:Q331"/>
    <mergeCell ref="A332:Q332"/>
    <mergeCell ref="A333:Q333"/>
    <mergeCell ref="A334:Q334"/>
    <mergeCell ref="A346:Q346"/>
    <mergeCell ref="A347:Q347"/>
    <mergeCell ref="A348:Q348"/>
    <mergeCell ref="A349:Q349"/>
    <mergeCell ref="A350:Q350"/>
    <mergeCell ref="A351:Q351"/>
    <mergeCell ref="A341:Q341"/>
    <mergeCell ref="A342:Q342"/>
    <mergeCell ref="A343:Q343"/>
    <mergeCell ref="A344:Q344"/>
    <mergeCell ref="A345:Q345"/>
    <mergeCell ref="A358:Q358"/>
    <mergeCell ref="A359:Q359"/>
    <mergeCell ref="A360:Q360"/>
    <mergeCell ref="A361:F361"/>
    <mergeCell ref="G361:J361"/>
    <mergeCell ref="K361:M361"/>
    <mergeCell ref="N361:Q361"/>
    <mergeCell ref="A352:Q352"/>
    <mergeCell ref="A353:Q353"/>
    <mergeCell ref="A354:Q354"/>
    <mergeCell ref="A355:Q355"/>
    <mergeCell ref="A356:Q356"/>
    <mergeCell ref="A357:Q357"/>
    <mergeCell ref="A364:M364"/>
    <mergeCell ref="N364:Q364"/>
    <mergeCell ref="A365:Q365"/>
    <mergeCell ref="A366:Q366"/>
    <mergeCell ref="A367:Q367"/>
    <mergeCell ref="A368:Q368"/>
    <mergeCell ref="A362:F362"/>
    <mergeCell ref="G362:J362"/>
    <mergeCell ref="K362:M362"/>
    <mergeCell ref="N362:Q362"/>
    <mergeCell ref="A363:F363"/>
    <mergeCell ref="G363:J363"/>
    <mergeCell ref="K363:M363"/>
    <mergeCell ref="N363:Q363"/>
    <mergeCell ref="A377:Q377"/>
    <mergeCell ref="A378:P378"/>
    <mergeCell ref="A379:Q379"/>
    <mergeCell ref="A380:Q380"/>
    <mergeCell ref="A369:Q369"/>
    <mergeCell ref="A370:Q370"/>
    <mergeCell ref="A371:Q371"/>
    <mergeCell ref="A372:Q372"/>
    <mergeCell ref="A373:Q373"/>
    <mergeCell ref="A374:Q374"/>
    <mergeCell ref="A443:Q443"/>
    <mergeCell ref="A433:Q433"/>
    <mergeCell ref="A435:Q435"/>
    <mergeCell ref="A436:Q436"/>
    <mergeCell ref="A427:Q427"/>
    <mergeCell ref="A428:Q428"/>
    <mergeCell ref="A429:Q429"/>
    <mergeCell ref="A430:Q430"/>
    <mergeCell ref="A431:Q431"/>
    <mergeCell ref="A432:Q432"/>
    <mergeCell ref="A423:Q423"/>
    <mergeCell ref="A424:Q424"/>
    <mergeCell ref="A425:Q425"/>
    <mergeCell ref="A426:Q426"/>
    <mergeCell ref="A414:Q414"/>
    <mergeCell ref="A415:Q415"/>
    <mergeCell ref="A416:Q416"/>
    <mergeCell ref="A417:Q417"/>
    <mergeCell ref="A418:Q418"/>
    <mergeCell ref="A420:Q420"/>
    <mergeCell ref="N24:Q24"/>
    <mergeCell ref="N25:Q25"/>
    <mergeCell ref="N26:Q26"/>
    <mergeCell ref="N27:Q27"/>
    <mergeCell ref="N28:Q28"/>
    <mergeCell ref="N29:Q29"/>
    <mergeCell ref="N30:Q30"/>
    <mergeCell ref="A421:Q421"/>
    <mergeCell ref="A422:Q422"/>
    <mergeCell ref="A410:Q410"/>
    <mergeCell ref="A411:Q411"/>
    <mergeCell ref="A413:Q413"/>
    <mergeCell ref="A401:Q401"/>
    <mergeCell ref="A402:Q402"/>
    <mergeCell ref="A404:Q404"/>
    <mergeCell ref="A405:Q405"/>
    <mergeCell ref="A406:Q406"/>
    <mergeCell ref="A407:Q407"/>
    <mergeCell ref="A408:Q408"/>
    <mergeCell ref="A409:Q409"/>
    <mergeCell ref="A400:O400"/>
    <mergeCell ref="P400:Q400"/>
    <mergeCell ref="A385:Q385"/>
    <mergeCell ref="A381:Q381"/>
    <mergeCell ref="A37:Q37"/>
    <mergeCell ref="A228:Q228"/>
    <mergeCell ref="A286:Q286"/>
    <mergeCell ref="A288:Q288"/>
    <mergeCell ref="N31:Q31"/>
    <mergeCell ref="N32:Q32"/>
    <mergeCell ref="N33:Q33"/>
    <mergeCell ref="N34:Q34"/>
    <mergeCell ref="N35:Q35"/>
    <mergeCell ref="N36:Q36"/>
    <mergeCell ref="A284:K284"/>
    <mergeCell ref="L284:Q284"/>
    <mergeCell ref="A285:K285"/>
    <mergeCell ref="L285:Q285"/>
    <mergeCell ref="A287:K287"/>
    <mergeCell ref="L287:Q287"/>
    <mergeCell ref="A281:K281"/>
    <mergeCell ref="L281:Q281"/>
    <mergeCell ref="A282:K282"/>
    <mergeCell ref="L282:Q282"/>
    <mergeCell ref="A283:K283"/>
    <mergeCell ref="L283:Q283"/>
    <mergeCell ref="A278:K278"/>
    <mergeCell ref="L278:Q278"/>
    <mergeCell ref="A122:Q122"/>
    <mergeCell ref="A384:F384"/>
    <mergeCell ref="A386:F386"/>
    <mergeCell ref="A387:F387"/>
    <mergeCell ref="A388:F388"/>
    <mergeCell ref="A389:F389"/>
    <mergeCell ref="A390:F390"/>
    <mergeCell ref="A391:F391"/>
    <mergeCell ref="A392:F392"/>
    <mergeCell ref="G384:H384"/>
    <mergeCell ref="I384:J384"/>
    <mergeCell ref="I386:J386"/>
    <mergeCell ref="I387:J387"/>
    <mergeCell ref="I388:J388"/>
    <mergeCell ref="I389:J389"/>
    <mergeCell ref="I390:J390"/>
    <mergeCell ref="I391:J391"/>
    <mergeCell ref="I392:J392"/>
    <mergeCell ref="O391:Q391"/>
    <mergeCell ref="O392:Q392"/>
    <mergeCell ref="A382:Q382"/>
    <mergeCell ref="A383:Q383"/>
    <mergeCell ref="A375:Q375"/>
    <mergeCell ref="A376:Q376"/>
    <mergeCell ref="A397:F397"/>
    <mergeCell ref="A398:F398"/>
    <mergeCell ref="A399:F399"/>
    <mergeCell ref="G386:H386"/>
    <mergeCell ref="G387:H387"/>
    <mergeCell ref="G388:H388"/>
    <mergeCell ref="G389:H389"/>
    <mergeCell ref="G390:H390"/>
    <mergeCell ref="G391:H391"/>
    <mergeCell ref="G392:H392"/>
    <mergeCell ref="G393:H393"/>
    <mergeCell ref="G394:H394"/>
    <mergeCell ref="G395:H395"/>
    <mergeCell ref="G396:H396"/>
    <mergeCell ref="G397:H397"/>
    <mergeCell ref="M396:N396"/>
    <mergeCell ref="O384:Q384"/>
    <mergeCell ref="O386:Q386"/>
    <mergeCell ref="O387:Q387"/>
    <mergeCell ref="O388:Q388"/>
    <mergeCell ref="O389:Q389"/>
    <mergeCell ref="O390:Q390"/>
    <mergeCell ref="A393:F393"/>
    <mergeCell ref="A394:F394"/>
    <mergeCell ref="A395:F395"/>
    <mergeCell ref="A396:F396"/>
    <mergeCell ref="T390:U390"/>
    <mergeCell ref="M384:N384"/>
    <mergeCell ref="M386:N386"/>
    <mergeCell ref="M387:N387"/>
    <mergeCell ref="M388:N388"/>
    <mergeCell ref="M389:N389"/>
    <mergeCell ref="M390:N390"/>
    <mergeCell ref="M391:N391"/>
    <mergeCell ref="M392:N392"/>
    <mergeCell ref="A48:Q48"/>
    <mergeCell ref="O393:Q393"/>
    <mergeCell ref="O394:Q394"/>
    <mergeCell ref="O395:Q395"/>
    <mergeCell ref="O396:Q396"/>
    <mergeCell ref="M397:N397"/>
    <mergeCell ref="O397:Q397"/>
    <mergeCell ref="G398:K398"/>
    <mergeCell ref="L398:Q398"/>
    <mergeCell ref="G399:H399"/>
    <mergeCell ref="I399:J399"/>
    <mergeCell ref="M399:N399"/>
    <mergeCell ref="O399:Q399"/>
    <mergeCell ref="I393:J393"/>
    <mergeCell ref="I394:J394"/>
    <mergeCell ref="I395:J395"/>
    <mergeCell ref="I396:J396"/>
    <mergeCell ref="I397:J397"/>
    <mergeCell ref="M393:N393"/>
    <mergeCell ref="M394:N394"/>
    <mergeCell ref="M395:N395"/>
  </mergeCells>
  <pageMargins left="0.47244094488188981" right="0" top="0.43307086614173229" bottom="0.39370078740157483" header="0.11811023622047245" footer="0.11811023622047245"/>
  <pageSetup scale="80" orientation="portrait" r:id="rId1"/>
  <headerFooter>
    <oddFooter>&amp;CPágina &amp;P de &amp;N</oddFooter>
  </headerFooter>
  <rowBreaks count="1" manualBreakCount="1">
    <brk id="121"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JUNIO OK</vt:lpstr>
      <vt:lpstr>'JUNIO OK'!_GoBack</vt:lpstr>
      <vt:lpstr>'JUNIO OK'!Área_de_impresión</vt:lpstr>
    </vt:vector>
  </TitlesOfParts>
  <Company>Luffi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Lucila Filomena Cruz</cp:lastModifiedBy>
  <cp:lastPrinted>2022-07-21T22:42:13Z</cp:lastPrinted>
  <dcterms:created xsi:type="dcterms:W3CDTF">2018-05-24T18:29:58Z</dcterms:created>
  <dcterms:modified xsi:type="dcterms:W3CDTF">2022-07-29T18:18:52Z</dcterms:modified>
</cp:coreProperties>
</file>