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cruz\Desktop\LUCILA\Documents\FORMATOS EN EXCELL CTA. OCTUBRE-2021\"/>
    </mc:Choice>
  </mc:AlternateContent>
  <bookViews>
    <workbookView xWindow="0" yWindow="0" windowWidth="24000" windowHeight="9735"/>
  </bookViews>
  <sheets>
    <sheet name="OCTUBRE" sheetId="1" r:id="rId1"/>
  </sheets>
  <definedNames>
    <definedName name="_GoBack" localSheetId="0">OCTUBRE!$A$359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365" i="1" l="1"/>
  <c r="O365" i="1"/>
  <c r="N365" i="1"/>
  <c r="M365" i="1"/>
  <c r="K365" i="1"/>
  <c r="J365" i="1"/>
  <c r="I365" i="1"/>
  <c r="H365" i="1"/>
  <c r="H364" i="1"/>
  <c r="P363" i="1"/>
  <c r="P360" i="1"/>
  <c r="L360" i="1"/>
  <c r="L365" i="1" s="1"/>
  <c r="P358" i="1"/>
  <c r="P365" i="1" s="1"/>
  <c r="M285" i="1"/>
  <c r="L270" i="1"/>
  <c r="L266" i="1"/>
  <c r="L258" i="1"/>
  <c r="L255" i="1"/>
  <c r="L254" i="1"/>
  <c r="L253" i="1"/>
  <c r="L238" i="1"/>
  <c r="L232" i="1"/>
  <c r="N213" i="1"/>
  <c r="K206" i="1"/>
  <c r="J202" i="1"/>
  <c r="J197" i="1"/>
  <c r="K184" i="1"/>
  <c r="K177" i="1"/>
  <c r="K170" i="1"/>
  <c r="K165" i="1"/>
  <c r="K162" i="1"/>
  <c r="K154" i="1"/>
  <c r="K143" i="1"/>
  <c r="K141" i="1"/>
  <c r="K136" i="1"/>
  <c r="K129" i="1"/>
  <c r="M122" i="1"/>
  <c r="M115" i="1"/>
  <c r="K115" i="1"/>
  <c r="J115" i="1"/>
  <c r="H115" i="1"/>
  <c r="O114" i="1"/>
  <c r="O113" i="1"/>
  <c r="O112" i="1"/>
  <c r="O111" i="1"/>
  <c r="O110" i="1"/>
  <c r="O109" i="1"/>
  <c r="O108" i="1"/>
  <c r="O107" i="1"/>
  <c r="O106" i="1"/>
  <c r="O105" i="1"/>
  <c r="O104" i="1"/>
  <c r="L90" i="1"/>
  <c r="L85" i="1"/>
  <c r="L74" i="1"/>
  <c r="M55" i="1"/>
  <c r="K55" i="1"/>
  <c r="J55" i="1"/>
  <c r="H55" i="1"/>
  <c r="O54" i="1"/>
  <c r="O55" i="1" s="1"/>
  <c r="M48" i="1"/>
  <c r="K48" i="1"/>
  <c r="J48" i="1"/>
  <c r="H48" i="1"/>
  <c r="O47" i="1"/>
  <c r="O46" i="1"/>
  <c r="O45" i="1"/>
  <c r="O44" i="1"/>
  <c r="L16" i="1"/>
  <c r="L12" i="1" s="1"/>
  <c r="O48" i="1" l="1"/>
  <c r="O115" i="1"/>
  <c r="K149" i="1"/>
  <c r="K188" i="1"/>
  <c r="L251" i="1"/>
  <c r="L279" i="1" s="1"/>
  <c r="K190" i="1" s="1"/>
  <c r="L242" i="1"/>
  <c r="H366" i="1"/>
  <c r="H189" i="1"/>
  <c r="K364" i="1"/>
  <c r="N364" i="1"/>
  <c r="K207" i="1"/>
  <c r="K213" i="1" s="1"/>
</calcChain>
</file>

<file path=xl/sharedStrings.xml><?xml version="1.0" encoding="utf-8"?>
<sst xmlns="http://schemas.openxmlformats.org/spreadsheetml/2006/main" count="341" uniqueCount="308">
  <si>
    <t>H. AYUNTAMIENTO DE CENTRO</t>
  </si>
  <si>
    <t>NOTA  A LOS ESTADOS FINANCIEROS DEL MES  DE  OCTUBRE 2021</t>
  </si>
  <si>
    <t>De  conformidad  al  Artículo 48  el  cual  remite al Artículo 46, fracción I, inciso  g)  y Artículo  49 de  la  Ley General  de  Contabilidad Gubernamental, así como a la normatividad emitida por el Consejo Nacional de Armonización Contable, a continuación se presentan las Notas a los Estados Financieros correspondientes al 31 de octubre de 2021.</t>
  </si>
  <si>
    <t>NOTAS DE DESGLOSE</t>
  </si>
  <si>
    <t>1.- NOTAS AL ESTADO DE SITUACIÓN FINANCIERA</t>
  </si>
  <si>
    <t>ACTIVO CIRCULANTE</t>
  </si>
  <si>
    <t>EFECTIVO Y EQUIVALENTE</t>
  </si>
  <si>
    <t>EFECTIVO</t>
  </si>
  <si>
    <t>BANCOS</t>
  </si>
  <si>
    <r>
      <t>Del saldo refejado en bancos por la cantidad de $159,831,818.43 corresponden a: Ingresos propios de los ejercicios</t>
    </r>
    <r>
      <rPr>
        <sz val="11"/>
        <color rgb="FFFF0000"/>
        <rFont val="Calibri"/>
        <family val="2"/>
        <scheme val="minor"/>
      </rPr>
      <t xml:space="preserve"> </t>
    </r>
    <r>
      <rPr>
        <sz val="11"/>
        <color theme="1"/>
        <rFont val="Calibri"/>
        <family val="2"/>
        <scheme val="minor"/>
      </rPr>
      <t>2013, 2016, 2017, 2018, 2020 y 2021, Fondo de Estabilidazión de los Ingresos de las Entidades Federativas (FEIEF) 2020 y 2021; Participaciones  2019,2020 y 2021; PROAGUA municipal  2021, CAPUFE  2020 y 2021; PROAGUA federal 2021; PRODDER 2021, Fondos distintos de Aportación 2021; Fondo III 2019, 2020 y 2021; Fondo IV 2019, 2020 y 2021; Convenio SAPAET 2019, 2020 y 2021; Oficialia Mayor 2019, 2020 y 2021 y Convenio FISE Bienestar 2021.</t>
    </r>
  </si>
  <si>
    <t>Ingresos Propios</t>
  </si>
  <si>
    <t>BBVA Bancomer Créditos</t>
  </si>
  <si>
    <t>Fondo de Estabilización de los Ingresos de las Estidades Federativas (FEIEF)</t>
  </si>
  <si>
    <t>Participaciones</t>
  </si>
  <si>
    <t>Proagua Municipal 2021</t>
  </si>
  <si>
    <t>Capufe</t>
  </si>
  <si>
    <t>Proagua Federal 2021</t>
  </si>
  <si>
    <t>PRODDER</t>
  </si>
  <si>
    <t>Proagua Apartado Urbano (APAUR)</t>
  </si>
  <si>
    <t>Proagua Apartado Rural (APARURAL)</t>
  </si>
  <si>
    <t>Fondo para Municipios Productores de Hidrocarburos en Región Terrestre (Fondos distintos de aportación)</t>
  </si>
  <si>
    <t>Fondo para Municipios Productores de Hidrocarburos en Región Maritima (Fondos distintos de aportación)</t>
  </si>
  <si>
    <t>Ramo 33 Fondo III</t>
  </si>
  <si>
    <t>Ramo 33 Fondo IV</t>
  </si>
  <si>
    <t>Convenio Gobierno del Estado-Sapaet</t>
  </si>
  <si>
    <t>Convenio  Ayuntamiento-Oficialia Mayor</t>
  </si>
  <si>
    <t>Conv. Fise Bienestar</t>
  </si>
  <si>
    <t>DERECHOS A RECIBIR EFECTIVO O EQUIVALENTES</t>
  </si>
  <si>
    <t>Este apartado se integra por los conceptos de Deudores diversos y Cuentas por Cobrar a Corto Plazo</t>
  </si>
  <si>
    <t>Representan los derechos de cobro y por recuperar a favor del H. Ayuntamiento del Centro, cuyo origen es distinto de los ingresos por impuestos, derechos, productos y aprovechamientos, siendo exigible su cobro y/o recuperación durante el transcurso del ejercicio, los cuales se integran por los conceptos de cuentas por cobrar derivadas por deudores diversos, deudores por anticipo de la tesoreria  (fondos revolventes) del ejercicio en curso; Cuentas por cobrar incluyen cobros pendientes de Comisión Federal de Electricidad y por la recuperación de ISR  por el beneficio del timbrado de nóminas; En Deudores Diversos incluye los financiamientos entre recursos, con  antigüedad de saldos como se señala a continuación:</t>
  </si>
  <si>
    <t>CONCEPTO</t>
  </si>
  <si>
    <t>90 DIAS</t>
  </si>
  <si>
    <t>180 DIAS</t>
  </si>
  <si>
    <t>MENOR O IGUAL A 365 DIAS</t>
  </si>
  <si>
    <t>MAYOR A 365 DIAS</t>
  </si>
  <si>
    <t>TOTAL</t>
  </si>
  <si>
    <t>Cuentas por Cobrar</t>
  </si>
  <si>
    <t>Deudores Diversos</t>
  </si>
  <si>
    <t>Dedudores por Anticipo de la Tesoreria</t>
  </si>
  <si>
    <t xml:space="preserve">Otros derechos a recibir Efectivo </t>
  </si>
  <si>
    <t>SUMA</t>
  </si>
  <si>
    <t>DERECHOS A RECIBIR BIENES O SERVICIOS</t>
  </si>
  <si>
    <t>Este apartado se integra por los conceptos de Anticipo a Contratistas por obras públicas</t>
  </si>
  <si>
    <t>Representa el derecho de recibir servicios, por los trabajos contratados por obras, siendo de las más representantivas Constructora Kaninsa SA de CV, Acuitab SA de CV y CM del Golfo SA de CV.</t>
  </si>
  <si>
    <t>Anticipo a Contratistas por Obras Públicas</t>
  </si>
  <si>
    <t>ACTIVO NO CIRCULANTE</t>
  </si>
  <si>
    <t>BIENES DISPONIBLES PARA SU TRANSFORMACIÓN O CONSUMO</t>
  </si>
  <si>
    <t>El H. Ayuntamiento no realiza proceso de Transformación o elaboración de Bienes.</t>
  </si>
  <si>
    <t>INVERSIONES FINANCIERAS A LARGO PLAZO</t>
  </si>
  <si>
    <t>Representa los recursos asignados por tipo y monto de los fideicomisos "por garantía de las deudas" adquiridas en el ejercicios 2015 por la cantiddad de $11,000,000.00 y en el ejercicio  2020 por la cantidad de $8,160,346.26 y el fideicomiso "Creando empresarios" por la cantidad de  $660,561.55 sumando un total de $19,820,907.81</t>
  </si>
  <si>
    <t>BIENES MUEBLES, INMUEBLES E INTANGIBLES</t>
  </si>
  <si>
    <t>Este apartado se integra por los conceptos de los bienes inmuebles los cuales incluyen:</t>
  </si>
  <si>
    <t>Terrenos</t>
  </si>
  <si>
    <t>Edificios no Habitacionales</t>
  </si>
  <si>
    <t>Infraestructura</t>
  </si>
  <si>
    <t>Construcciones en Proceso en Bienes de Dominio Público</t>
  </si>
  <si>
    <t>Construcciones en Proceso en Bienes Propios</t>
  </si>
  <si>
    <t>Otros bienes inmuebles</t>
  </si>
  <si>
    <t>Este apartado se integra por los conceptos de los bienes muebles los cuales incluyen:</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</si>
  <si>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</si>
  <si>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</si>
  <si>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</si>
  <si>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</si>
  <si>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</si>
  <si>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</si>
  <si>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Colecciones, Obras de Arte y Objetos Valiosos</t>
  </si>
  <si>
    <t>Este apartado se integra por los conceptos de los activos intangibles los cuales incluyen:</t>
  </si>
  <si>
    <t>Sofware</t>
  </si>
  <si>
    <t>Licencias informativas e intelectuales</t>
  </si>
  <si>
    <r>
      <rPr>
        <b/>
        <sz val="11"/>
        <color theme="1"/>
        <rFont val="Calibri"/>
        <family val="2"/>
        <scheme val="minor"/>
      </rPr>
      <t>DEPRECIACIONES</t>
    </r>
    <r>
      <rPr>
        <sz val="11"/>
        <color theme="1"/>
        <rFont val="Calibri"/>
        <family val="2"/>
        <scheme val="minor"/>
      </rPr>
      <t xml:space="preserve"> </t>
    </r>
    <r>
      <rPr>
        <b/>
        <sz val="11"/>
        <color theme="1"/>
        <rFont val="Calibri"/>
        <family val="2"/>
        <scheme val="minor"/>
      </rPr>
      <t>Y AMORTIZACIONES</t>
    </r>
    <r>
      <rPr>
        <sz val="11"/>
        <color theme="1"/>
        <rFont val="Calibri"/>
        <family val="2"/>
        <scheme val="minor"/>
      </rPr>
      <t>- Al 31 de octubre 2021, es por la cantidad total de</t>
    </r>
    <r>
      <rPr>
        <b/>
        <sz val="11"/>
        <color theme="1"/>
        <rFont val="Calibri"/>
        <family val="2"/>
        <scheme val="minor"/>
      </rPr>
      <t xml:space="preserve"> $443,500,759.19 </t>
    </r>
    <r>
      <rPr>
        <sz val="11"/>
        <color theme="1"/>
        <rFont val="Calibri"/>
        <family val="2"/>
        <scheme val="minor"/>
      </rPr>
      <t>de los cuales</t>
    </r>
    <r>
      <rPr>
        <b/>
        <sz val="11"/>
        <color theme="1"/>
        <rFont val="Calibri"/>
        <family val="2"/>
        <scheme val="minor"/>
      </rPr>
      <t xml:space="preserve"> </t>
    </r>
    <r>
      <rPr>
        <sz val="11"/>
        <color theme="1"/>
        <rFont val="Calibri"/>
        <family val="2"/>
        <scheme val="minor"/>
      </rPr>
      <t>$440,690,382.97 correspondiente a los bienes muebles y $2,810,376.22 de activos intangibles.</t>
    </r>
  </si>
  <si>
    <t>ESTIMACIONES Y DETERIOROS</t>
  </si>
  <si>
    <t>Actualmente el H. Ayuntamiento del Centro no cuenta con los criterios para la determinación de las estimaciones de cuentas incobrables,  estimación de inventarios, deterioro de activos biológicos.</t>
  </si>
  <si>
    <t>PASIVO CIRCULANTE</t>
  </si>
  <si>
    <t>CUENTAS POR PAGAR A CORTO PLAZO</t>
  </si>
  <si>
    <r>
      <t>Al 31 de octubre del 2021 el H. Ayuntamiento del Centro tiene registrado un pasivo circulante por la cantidad de</t>
    </r>
    <r>
      <rPr>
        <b/>
        <sz val="11"/>
        <rFont val="Calibri"/>
        <family val="2"/>
        <scheme val="minor"/>
      </rPr>
      <t xml:space="preserve"> $248,935,391.52,</t>
    </r>
    <r>
      <rPr>
        <sz val="11"/>
        <rFont val="Calibri"/>
        <family val="2"/>
        <scheme val="minor"/>
      </rPr>
      <t xml:space="preserve"> </t>
    </r>
    <r>
      <rPr>
        <sz val="11"/>
        <color theme="1"/>
        <rFont val="Calibri"/>
        <family val="2"/>
        <scheme val="minor"/>
      </rPr>
      <t>integrado por sueldos pendientes por pagar, aportaciones patronales, apoyos sociales, retenciones a los trabajadores por sueldos y salarios, compromisos contraídos por la adquisicion de bienes de consumos e inventariables, contratistas por obra, porcion a corto plazo del pago de la deuda pública,  intereses de la deuda, provisiones a corto plazo y en otros pasivos diferidos a corto plazo se encuentra autorizado por</t>
    </r>
    <r>
      <rPr>
        <sz val="11"/>
        <rFont val="Calibri"/>
        <family val="2"/>
        <scheme val="minor"/>
      </rPr>
      <t xml:space="preserve"> la Secretaría de Finanzas un anticipo de las participaciones correspondientes al presente ejercicio para atender los servicios de energía eléctrica a cargo del municipio.</t>
    </r>
  </si>
  <si>
    <t>Servicios Personales</t>
  </si>
  <si>
    <t>Proveedor por pagar</t>
  </si>
  <si>
    <t xml:space="preserve">Contratistas por Obra Pública por pagar </t>
  </si>
  <si>
    <t>Transferencias Otorgadas</t>
  </si>
  <si>
    <t>Intereses, Comisiones y Otros gastos</t>
  </si>
  <si>
    <t>Retenciones y Contribuciones</t>
  </si>
  <si>
    <t>Devoluciones de la Ley de Ingresos</t>
  </si>
  <si>
    <t xml:space="preserve">Otras Cuentas </t>
  </si>
  <si>
    <t>Otros Pasivos a corto plazo</t>
  </si>
  <si>
    <t>Porción a Corto Plazo de la Deuda P.</t>
  </si>
  <si>
    <t>Otros Pasivos Diferidos a Corto Plazo</t>
  </si>
  <si>
    <t>SUMAS</t>
  </si>
  <si>
    <t>Al 31 de octubre de 2021,  el H. Ayuntamiento del Centro tiene Cuentas por pagar a largo plazo con proveedores y contratistas pendientes de pago por bienes y servicios de los ejercicios 2006 y 2009.</t>
  </si>
  <si>
    <t>CUENTAS POR PAGAR A LARGO PLAZO</t>
  </si>
  <si>
    <t>DEUDA PÚBLICA A LARGO PLAZO</t>
  </si>
  <si>
    <t>TOTAL DE PASIVO NO CIRCULANTE</t>
  </si>
  <si>
    <t>2.- ESTADO DE ACTIVIDADES</t>
  </si>
  <si>
    <t>INGRESOS DE LA GESTION</t>
  </si>
  <si>
    <t>Al 31 de octubre de 2021, el H. Ayuntamiento del Centro recaudó ingresos por los conceptos de  impuestos, derechos, productos y aprovechamientos como se detalla a continuación:</t>
  </si>
  <si>
    <t>IMPUESTOS</t>
  </si>
  <si>
    <t>Impuestos sobre los Ingresos</t>
  </si>
  <si>
    <t>Impuesto sobre el  Patrimonio</t>
  </si>
  <si>
    <t>Impuesto sobre la producción , el consumo y las Transacciones</t>
  </si>
  <si>
    <t>Accesorios de Impuestos</t>
  </si>
  <si>
    <t>DERECHOS</t>
  </si>
  <si>
    <t>Derechos por prestación de servicios</t>
  </si>
  <si>
    <t>Accesorios de Derechos</t>
  </si>
  <si>
    <t>Otros Derechos</t>
  </si>
  <si>
    <t>PRODUCTOS</t>
  </si>
  <si>
    <t xml:space="preserve">Productos </t>
  </si>
  <si>
    <t>APROVECHAMIENTOS</t>
  </si>
  <si>
    <t>Multas</t>
  </si>
  <si>
    <t>Indemnizaciones</t>
  </si>
  <si>
    <t>Reintegros</t>
  </si>
  <si>
    <t>Accesorios de Aprovechamiento</t>
  </si>
  <si>
    <t>Otros Aprovechamientos</t>
  </si>
  <si>
    <t xml:space="preserve">TOTAL </t>
  </si>
  <si>
    <t>PARTICIPACIONES, APORTACIONES, CONVENIOS, INCENTIVOS DERIVADOS DE LA COLABORACIÓN FISCAL Y FONDOS DISTINTOS DE APORTACIÓN.</t>
  </si>
  <si>
    <t>Al 31 de octubre de 2021, el H. Ayuntamiento del Centro recibió ingresos por los conceptos Ramo 28/Participaciones, Ramo 33/Aportaciones, convenios federales y estatales, incentivos de la colaboración fiscal y Ramo23/Fondos distintos de aportación, como se detalla a continuación:</t>
  </si>
  <si>
    <t>PARTICIPACIONES</t>
  </si>
  <si>
    <t>Ministración de Participaciones</t>
  </si>
  <si>
    <t>Fondo de Compensaciones y Combustible Municipal</t>
  </si>
  <si>
    <t>Colaboración Fiscal (ISN)</t>
  </si>
  <si>
    <t>Colaboración Fiscal (ISR)</t>
  </si>
  <si>
    <t>Fondo por Coordinación en Predial</t>
  </si>
  <si>
    <t>FEIEF</t>
  </si>
  <si>
    <t>Productos Financieros</t>
  </si>
  <si>
    <t>APORTACIONES FEDERALES</t>
  </si>
  <si>
    <t>Fondo para la infraestructura Social y  Municipal (R-33 FIII)</t>
  </si>
  <si>
    <t>Fondo de Aportación para el fortalecimiento (R-33 FIV)</t>
  </si>
  <si>
    <t>CONVENIOS FEDERALES</t>
  </si>
  <si>
    <t>Prouctos financieros Capufe</t>
  </si>
  <si>
    <t>Programa de Agua Potable Drenaje y Tratamiento (PROAGUA)</t>
  </si>
  <si>
    <t>Prodder</t>
  </si>
  <si>
    <t>INCENTIVOS DERIVADOS DE LA COLABORACIÓN FISCAL</t>
  </si>
  <si>
    <t>Secretaría del Trabajo y Previsión Social</t>
  </si>
  <si>
    <t>PROFECO</t>
  </si>
  <si>
    <t>Multa Fed. Centro Federal de Conciliación y Registro Laboral</t>
  </si>
  <si>
    <t>Multa Secretaria de Desarrollo Energetico (Seddener)</t>
  </si>
  <si>
    <t>Actualización de Multas Federales</t>
  </si>
  <si>
    <t>Gastos de Ejecución de Multas Federales</t>
  </si>
  <si>
    <t>CONVENIOS ESTADO MUNICIPIO</t>
  </si>
  <si>
    <t>Ministración Sapaet</t>
  </si>
  <si>
    <t>Productos Financieros Convenio Agua Potabel SAS</t>
  </si>
  <si>
    <t>Ministración Parques y Jardines</t>
  </si>
  <si>
    <t>Productos Financieros Parques y Jardines</t>
  </si>
  <si>
    <t>Acuerdo de Coordinación SEDENER</t>
  </si>
  <si>
    <t>Convenio Fise Bienestar H. Ayuntamiento</t>
  </si>
  <si>
    <t>FONDOS DISTINTOS DE APORTACIONES</t>
  </si>
  <si>
    <t>Proyecto de Desarrollo Regional</t>
  </si>
  <si>
    <t>Fondo para  Municipios productores de hidrocarburo región Terrestre</t>
  </si>
  <si>
    <t>Fondo para Municipios productores de hidrocarburo región Maritima</t>
  </si>
  <si>
    <t>TOTAL DE INGRESOS</t>
  </si>
  <si>
    <t>GASTOS Y OTRAS PERDIDAS</t>
  </si>
  <si>
    <t>3.- ESTADO DE VARIACIÓN DE LA HACIENDA PÚBLICA</t>
  </si>
  <si>
    <t>Al 31 de octubre de 2021 el H. Ayuntamiento del Centro en el apartado de Hacienda Pública/patrimonio Contribuído presenta un incremento por un total $3,860,299.88, de los cuales corresponden $1,530,100.00 a regularizaciones de bienes muebles al no encontrarse registrado contablemente, $2,330,199.88 corresponden a donaciones  durante del ejercicio.</t>
  </si>
  <si>
    <t>HACIENDA PUBLICA/PATRIMONIO CONTRIBUIDO 2020</t>
  </si>
  <si>
    <t>HACIENDA PUBLICA/PATRIMONIO CONTRIBUIDO 2021</t>
  </si>
  <si>
    <t>VARIACIÓN</t>
  </si>
  <si>
    <t>Al 31 de octubre de 2021 el H. Ayuntamiento del Centro en el apartado de Hacienda Pública/Patrimonio Generado presenta un ahorro en el resultado del ejercicio por $121,417,140.50 en comparación al ejercicio fiscal 2020, y un decremento en Resultado de ejercicios anteriores por $645,677,334.83 derivado por las conclusiones de obras, bajas de bienes muebles e inmuebles y salidas de almacén correspondiente al ejercicio 2020.</t>
  </si>
  <si>
    <t>HACIENDA PUBLICA/PATRIMONIO GENERADO 2020</t>
  </si>
  <si>
    <t>HACIENDA PUBLICA/PATRIMONIO GENERADO 2021</t>
  </si>
  <si>
    <t>4.- NOTAS AL ESTADO DE FLUJO DE EFECTIVO</t>
  </si>
  <si>
    <t xml:space="preserve">Efectivo </t>
  </si>
  <si>
    <t>Bancos/Tesorería</t>
  </si>
  <si>
    <t>Bancos/Dependencias y Otros</t>
  </si>
  <si>
    <t>Inversiones Temporales(Hasta 3 Meses)</t>
  </si>
  <si>
    <t>Fondos con afectación Especifica</t>
  </si>
  <si>
    <t>Depositos de Fondos de terceros en garantía y/o administración</t>
  </si>
  <si>
    <t>Otros efecivos equivalentes</t>
  </si>
  <si>
    <t>Total de Efectivo y Equivalentes</t>
  </si>
  <si>
    <t>Ahorro/Desahorro antes de rubros extraordinarios</t>
  </si>
  <si>
    <r>
      <rPr>
        <b/>
        <sz val="11"/>
        <color theme="1"/>
        <rFont val="Calibri"/>
        <family val="2"/>
        <scheme val="minor"/>
      </rPr>
      <t>Movimientos de</t>
    </r>
    <r>
      <rPr>
        <sz val="11"/>
        <color theme="1"/>
        <rFont val="Calibri"/>
        <family val="2"/>
        <scheme val="minor"/>
      </rPr>
      <t xml:space="preserve"> </t>
    </r>
    <r>
      <rPr>
        <b/>
        <sz val="11"/>
        <color theme="1"/>
        <rFont val="Calibri"/>
        <family val="2"/>
        <scheme val="minor"/>
      </rPr>
      <t>partidas (o rubros) que no afecten al efectivo</t>
    </r>
  </si>
  <si>
    <t>Depreciación</t>
  </si>
  <si>
    <t>Amortización</t>
  </si>
  <si>
    <t>Incrementos en las provisiones</t>
  </si>
  <si>
    <t>Incremento en inversiones producido por revaluación</t>
  </si>
  <si>
    <t>Ganancia/pérdida en venta de propiedad, planta y equió</t>
  </si>
  <si>
    <t>Incremento en cuentas por cobrar</t>
  </si>
  <si>
    <t>5. CONCILIACIÓN ENTRE LOS INGRESOS PRESUPUESTARIOS Y CONTABLES, ASÍ COMO ENTRE LOS EGRESOS PRESUPUESTARIOS Y LOS GASTOS CONTABLES</t>
  </si>
  <si>
    <t>H. Ayuntamiento de Centro</t>
  </si>
  <si>
    <t>Concialiación entre los Ingresos Presupuestarios y  Contables</t>
  </si>
  <si>
    <t>Correspondiente del 1 de Enero al  31 de Octubre 2021</t>
  </si>
  <si>
    <t>(Cifras en Pesos)</t>
  </si>
  <si>
    <t>1.-Ingresos Presupuestarios</t>
  </si>
  <si>
    <t>2. Más ingresos contables no presupuestarios</t>
  </si>
  <si>
    <t>Ingresos Financieros</t>
  </si>
  <si>
    <t>Incremento por variación de inventarios</t>
  </si>
  <si>
    <t>Disminución del exceso de estimaciones por pérdida o deterioro u  obsolescencia</t>
  </si>
  <si>
    <t>Disminución del exceso de provisiones</t>
  </si>
  <si>
    <t>Otros Ingresos Contables no presupuestarios</t>
  </si>
  <si>
    <t>3. Menos ingresos presupuestarios no contables</t>
  </si>
  <si>
    <t>Aprovechamientos patrimoniales</t>
  </si>
  <si>
    <t>Ingresos derivados de financiamientos</t>
  </si>
  <si>
    <t>Otros ingresos presupuestarios no contables</t>
  </si>
  <si>
    <t>4. Total de Ingresos Contables 4=1 + 2-3)</t>
  </si>
  <si>
    <t>Conciliación entre los Egresos Presupuestarios y los Gastos  Contables</t>
  </si>
  <si>
    <t>Correspondiente del 1 de Enero al 31 de Octubre 2021</t>
  </si>
  <si>
    <t>1.Total de egresos (presupuestarios)</t>
  </si>
  <si>
    <t>2. Menos egresos presupuestarios no contables</t>
  </si>
  <si>
    <t>Mobiliario y equipo de Administración</t>
  </si>
  <si>
    <t>Mobiliario y equipo Educacional y Recreativo</t>
  </si>
  <si>
    <t>Activos Biológicos</t>
  </si>
  <si>
    <t>Edificio no Habitacional</t>
  </si>
  <si>
    <t>Obras de dominio público</t>
  </si>
  <si>
    <t>Obras públicas de Bienes propios</t>
  </si>
  <si>
    <t>Amortización de la Deuda pública</t>
  </si>
  <si>
    <t>Otros Egresos Presupuestales No contables</t>
  </si>
  <si>
    <t>3. Más gastos contables no presupuestarios</t>
  </si>
  <si>
    <t>Estimaciones, depreciaciones, deterioro, obsolescencia y amortizaciones</t>
  </si>
  <si>
    <t>Provisiones</t>
  </si>
  <si>
    <t>Disminuciones de inventarios</t>
  </si>
  <si>
    <t>Aumento por insuficiencia de estimaciones por pérdida o deterioro u obsolenscencia</t>
  </si>
  <si>
    <t>Aumento por insuficiencia de provisiones</t>
  </si>
  <si>
    <t>Otros Gastos</t>
  </si>
  <si>
    <t>Otros Gastos Contables No Presupuestales.</t>
  </si>
  <si>
    <t>Total de Gastos contables ( 4= 1- 2 + 3)</t>
  </si>
  <si>
    <t>Al 31 de octubre de 2021 el H. Ayuntamiento del Centro en el apartado de Otros Egresos presupuestales No contables por la cantidad total de $23,155,467.24 corresponden a Fideicomiso de la Deuda $6,142,946.26, Aportacion municipal CAPUFE por $5,898,618.00, Aportación municipal PROAGUA por $756,688.00 y entradas de almacén por $10,357,214.98.</t>
  </si>
  <si>
    <t>NOTAS DE MEMORIA (CUENTAS DE ORDEN)</t>
  </si>
  <si>
    <t>CUENTAS DE ORDEN CONTABLES</t>
  </si>
  <si>
    <t>JUICIOS  ÁREA CIVIL</t>
  </si>
  <si>
    <t>JUICIOS CONTENCIOSOS ADMINISTRATIVOS A EJECUTARSE</t>
  </si>
  <si>
    <t>JUICIOS LAUDOS LABORALES</t>
  </si>
  <si>
    <t>CUENTAS DE ORDEN PRESUPUESTARIAS</t>
  </si>
  <si>
    <t>CUENTAS DE INGRESOS</t>
  </si>
  <si>
    <t>Ley de Ingreso Estimada</t>
  </si>
  <si>
    <t>Ley de Ingreso por ejecutar</t>
  </si>
  <si>
    <t>Modificacion a la Ley de Ingreso Estimada</t>
  </si>
  <si>
    <t>Ley de Ingreso devengada</t>
  </si>
  <si>
    <t>Ley de Ingreso Recaudada</t>
  </si>
  <si>
    <t>CUENTAS DE EGRESOS</t>
  </si>
  <si>
    <t xml:space="preserve">Presupuesto de Egreso aprobado       </t>
  </si>
  <si>
    <t>Presupuesto de Egresos por ejercer</t>
  </si>
  <si>
    <t>Modificacion al presupuesto de Egresos aprobado</t>
  </si>
  <si>
    <t>Presupuesto de Egresos comprometido</t>
  </si>
  <si>
    <t>Presupuesto de Egresos devengado</t>
  </si>
  <si>
    <t>Presupuestos de Egresos ejercido</t>
  </si>
  <si>
    <t>Presupuesto de Egresos pagado</t>
  </si>
  <si>
    <t xml:space="preserve"> NOTAS DE GESTIÓN ADMINISTRATIVA</t>
  </si>
  <si>
    <t>1.- Introducción</t>
  </si>
  <si>
    <t>En observancia  y de conformidad a lo establecido en el Manual de Contabilidad Gubernamental emitido por el Consejo Nacional de Armonización contable (CONAC), el objetivo general de los estados financieros que se presentan en este documento, es proporcionar información acerca de la situación financiera, los resultados de la gestión, los flujos de efectivo acontecidos, el ejercicio de la Ley de Ingresos y del Presupuesto de Egresos, así como la postura fiscal correspondiente al año 2021.</t>
  </si>
  <si>
    <t>Por lo anterior, los estados financieros del Municipio del Centro, proveen información oportuna para la toma de decisiones, así como para la correcta transparencia de la información de los recursos públicos ejercidos. En resumen, los estados financieros constituyen la base financiera para la evaluación del desempeño, la rendición de cuentas, la transparencia fiscal y la fiscalización de la Cuenta Pública.</t>
  </si>
  <si>
    <t>El objetivo de las presentes notas de gestión administrativa, consiste en la revelación del contexto y de los aspectos económicos y financieros mas relevantes que influyeron en las decisiones del período y que fueron considerados en la elaboración de los estados financieros, para la mayor comprensión de los mismos y sus particularidades.</t>
  </si>
  <si>
    <t>Así mismo con la descripción detallada de las presentes notas, se generan una información completa y comprensible del ejercicio de la Administración Pública, que coadyuve a una mejor determinación del futuro financiero de esta Administración.</t>
  </si>
  <si>
    <t xml:space="preserve">2.- Panorama económico y financiero                                                                                                                                                                                                                                                                                                                                                                                    </t>
  </si>
  <si>
    <t>Al 31 de octubre del 2021 el H. Ayuntamiento del Centro,  la Secretaría de Finanzas autorizó  un anticipo por la cantidad de $10,000,000.00 de las participaciones correspondientes al presente ejercicio para atender pagos por los servicios de energía eléctrica a cargo del municipio.</t>
  </si>
  <si>
    <t>3. Autorización e hisotoria</t>
  </si>
  <si>
    <t xml:space="preserve">En noviembre de 1808, el virrey de la Nueva España dispuso elegir el primer ayuntamiento de San Juan de Villahermosa, mismo que inició sus funciones el 1 de enero de 1809.
</t>
  </si>
  <si>
    <t xml:space="preserve">En 1812 la provincia de Tabasco dependía políticamente de Yucatán, por lo que se propuso al Congreso Constituyente que Tabasco tuviese diputación provincial, siendo aceptada la petición el 22 de noviembre de 1822.
Considerando que en Villahermosa se localizaban las autoridades, la cultura y el comercio, por decreto del Congreso, el 4 de noviembre de 1826 la capital de Tabasco se elevó a la categoría de ciudad con el nombre de San Juan Bautista.
Desde el 4 de octubre de 1883, según la Constitución Política del Estado de Tabasco, Centro es uno de los doce partidos en que se divide el estado y a partir del 18 de diciembre de ese mismo año, según la Ley Orgánica de la División Territorial, Centro constituye uno de los 17 municipios en que se divide el estado de Tabasco.
El 3 de febrero de 1916 siendo gobernador el general Francisco J. Múgica, desde la villa de Teapa expide el Decreto 111, con el que restituye a la capital del estado su antiguo nombre de Villahermosa, como hasta la fecha se le conoce.
De conformidad al Artículo 5 de la Ley Orgánica de los Municipios del Estado de Tabasco, señala..." El  Estado  de Tabasco  se  integra  por 17 municipios cuyas denominación y cabecera será entre ellas el Municipio del Centro, y cabecera, la ciudad de Villahermosa.
</t>
  </si>
  <si>
    <t>4.-Organización y Objeto Social</t>
  </si>
  <si>
    <r>
      <rPr>
        <b/>
        <sz val="11"/>
        <color theme="1"/>
        <rFont val="Calibri"/>
        <family val="2"/>
        <scheme val="minor"/>
      </rPr>
      <t>Objeto social</t>
    </r>
    <r>
      <rPr>
        <sz val="11"/>
        <color theme="1"/>
        <rFont val="Calibri"/>
        <family val="2"/>
        <scheme val="minor"/>
      </rPr>
      <t>.-Proporccionar un mejor calidad y nivel de vida de la población urbana y rural del municipio del Centro, en un contexto estatal y regional de desarrollo sustesntable, armónico y equilibrado.</t>
    </r>
  </si>
  <si>
    <r>
      <rPr>
        <b/>
        <sz val="11"/>
        <color theme="1"/>
        <rFont val="Calibri"/>
        <family val="2"/>
        <scheme val="minor"/>
      </rPr>
      <t>Principal actividad</t>
    </r>
    <r>
      <rPr>
        <sz val="11"/>
        <color theme="1"/>
        <rFont val="Calibri"/>
        <family val="2"/>
        <scheme val="minor"/>
      </rPr>
      <t>.- Percibir ingresos tributarios y no tributarios en términos de la Ley de Ingresos, con el próposito de cumplir con sus obligaciones normativas y permitir un gobierno democrático para el constante mejoramiento económico y social mediante la prestación de los servicios públicos.</t>
    </r>
  </si>
  <si>
    <r>
      <rPr>
        <b/>
        <sz val="11"/>
        <color theme="1"/>
        <rFont val="Calibri"/>
        <family val="2"/>
        <scheme val="minor"/>
      </rPr>
      <t>Ejercicio Fiscal.-</t>
    </r>
    <r>
      <rPr>
        <sz val="11"/>
        <color theme="1"/>
        <rFont val="Calibri"/>
        <family val="2"/>
        <scheme val="minor"/>
      </rPr>
      <t xml:space="preserve"> 1ro. de Enero al 31 de Diciembre 2021.</t>
    </r>
  </si>
  <si>
    <r>
      <rPr>
        <b/>
        <sz val="11"/>
        <color theme="1"/>
        <rFont val="Calibri"/>
        <family val="2"/>
        <scheme val="minor"/>
      </rPr>
      <t>Regimen Juridico</t>
    </r>
    <r>
      <rPr>
        <sz val="11"/>
        <color theme="1"/>
        <rFont val="Calibri"/>
        <family val="2"/>
        <scheme val="minor"/>
      </rPr>
      <t>.- Lo Constituye la Ley Organica Municipal del Estado de Tabasco, Ley de hacienda Municipal, Ley General de Contabilidad Gubernamental, ley de Disciplina Financiera, ley de Coordinación Fiscal, Ley de Ingresos, Presupuesto de Egresos, Reglamento de la Administración pública del Municipio del Centro, Tabasco, Manual de de Normas Presupustaria para el Municipio de Centro Tabasco.</t>
    </r>
  </si>
  <si>
    <r>
      <rPr>
        <b/>
        <sz val="11"/>
        <color theme="1"/>
        <rFont val="Calibri"/>
        <family val="2"/>
        <scheme val="minor"/>
      </rPr>
      <t>Obligaciones Fiscales.-</t>
    </r>
    <r>
      <rPr>
        <sz val="11"/>
        <color theme="1"/>
        <rFont val="Calibri"/>
        <family val="2"/>
        <scheme val="minor"/>
      </rPr>
      <t>De conformidad al Art. 79 de la Ley de Impuesto sobre la Renta, El H. Ayuntamiento está dado el alta ante la Secretaría de Hacienda y Crédito Público en el régimen de las personas morales con fines no lucrativos, teniendo como obligaciones ficales las: Retención de I.S.R. por salarios, Reención de IVA,  I.S.R. por Servicios Profesionales e I.S.R. por Arrendamiento de Bienes Inmuebles.</t>
    </r>
  </si>
  <si>
    <r>
      <t xml:space="preserve">Estructura Organizacional Básica.-El </t>
    </r>
    <r>
      <rPr>
        <sz val="11"/>
        <color theme="1"/>
        <rFont val="Calibri"/>
        <family val="2"/>
        <scheme val="minor"/>
      </rPr>
      <t>Honorable Cabildo del Municipio del Centro, Tabasco, como Órgano Máximo de gobierno de la Administración Municipal, siendo sus disposiciones aplicables, en lo conducente a los Consejos municipales, seguido de la Presidenta Municipal,  posteriormente dependen de eela la Administración Pública desconcentrada y dependencias.</t>
    </r>
  </si>
  <si>
    <r>
      <rPr>
        <b/>
        <sz val="11"/>
        <color theme="1"/>
        <rFont val="Calibri"/>
        <family val="2"/>
        <scheme val="minor"/>
      </rPr>
      <t>Fideicomisos, Mandatos y Análogos de los cuales es fideicomitente o fideicomisario</t>
    </r>
    <r>
      <rPr>
        <sz val="11"/>
        <color theme="1"/>
        <rFont val="Calibri"/>
        <family val="2"/>
        <scheme val="minor"/>
      </rPr>
      <t>.- El H. Ayuntamiento del Centro forma parte del Fideicomiso CREANDO EMPRESARIOS como fideicomitente.</t>
    </r>
  </si>
  <si>
    <t>5.- Bases de Preparacion de los Estados Financieros</t>
  </si>
  <si>
    <t>En observancia a la normatividad emitida por el CONAC, La información que emana de los Estados Financieros que se presentan en las notas financieras, se elaboraron conforme a los críterios generales y en apego a lo establecido a la Ley General de Contabilidad Gubernamental, atendiéndo las disposiciones normativas contables y los Lineamientos emitidos por el Consejo de Armonización Contable (CONAC). Se han realizado las actualizaciones congruentes con el marco normativo en materia contable y presupuestal, así tambien en apego a los instrumentos técnicos para lograr el cumplimiento de los objetivos considerando en primera instancia el Marco Conceptual de Contabilidad Gumernamental, que representan los fundamentos para la elaboración de normas, contabilización, valuación y presentación de la Información Financiera; asímismo, el Plan de Cuentas que constituye una herramienta básica para el registro de operaciones, otorgando consistencia en la presentación y fácil interpretación de los resultados y las bases contabilizadoras, bajo los criterios  de Armonización Contable.</t>
  </si>
  <si>
    <t>Los Estados Financieros se elaboran de acuerdo a la informacion que emana del Sistema de Armonización Contable Gubernamental SIEN-GOB, de todas las Unidades Administrativas del Municipio, mismas que se transforman en  registros contables de acuerdo a saldos históricos y de  los postulados básicos de contabilidad.</t>
  </si>
  <si>
    <t>Los Estados Financieros que presenta el H. Ayuntamiento del Centro son los siguientes: Estado de Situación Financiera, Estado de Actividades, Estado de Variaciones en la Hacienda Pública/Patrimonio, Estado de Cambios en la Situación Financiera, Estado de Flujo de Efectivo, Estado Analítico del Activo, Estado Analítico de la Deuda y Otros Pasivos, Informe sobre Pasivos Contingentes, las Notas a los Estados Financieros de acuerdo a Los lineamientos establecidos en el Manual de Contabilidad Gubernamental del CONAC, de la Ley de Contabilidad Gubernamental y  de la Ley de Disciplina Financiera.</t>
  </si>
  <si>
    <t>6.- Políticas de Contabilidad Significativas</t>
  </si>
  <si>
    <t xml:space="preserve">Los estados financieros muestran los hechos con incidencia económica-financiera que ha realizado un ente público a una fecha y/o durante un período determinado y son necesarios para mostrar los resultados del ejercicio presupuestal, así como la situación patrimonial de los mismos, todo ello con la estructura, oportunidad y periodicidad que la ley establece.
El objetivo general de los estados financieros, es proporcionar información a los usuarios sobre la situación financiera, los resultados de la gestión y sobre el ejercicio de la Ley de Ingresos y del Presupuesto de Egresos de los entes públicos; así como, ser de utilidad para la toma de decisiones respecto a la asignación de recursos, su administración y control; a su vez, constituyen la base de la rendición de cuentas, la transparencia y la fiscalización de las cuentas públicas.
</t>
  </si>
  <si>
    <t>7.- Posición en moneda extranjera y protección con riesgo de cambio</t>
  </si>
  <si>
    <r>
      <t xml:space="preserve">El H. ayuntamiento </t>
    </r>
    <r>
      <rPr>
        <b/>
        <sz val="11"/>
        <color theme="1"/>
        <rFont val="Calibri"/>
        <family val="2"/>
        <scheme val="minor"/>
      </rPr>
      <t>No se realiza operaciones</t>
    </r>
    <r>
      <rPr>
        <sz val="11"/>
        <color theme="1"/>
        <rFont val="Calibri"/>
        <family val="2"/>
        <scheme val="minor"/>
      </rPr>
      <t xml:space="preserve"> en moneda extranjeras.</t>
    </r>
  </si>
  <si>
    <t>8.-Reporte Analítico del activo</t>
  </si>
  <si>
    <r>
      <t xml:space="preserve">En el mes de Octubre el H. Ayuntamiento </t>
    </r>
    <r>
      <rPr>
        <b/>
        <sz val="11"/>
        <color theme="1"/>
        <rFont val="Calibri"/>
        <family val="2"/>
        <scheme val="minor"/>
      </rPr>
      <t>No se reportaron circunstancias de carácter signiticativo</t>
    </r>
    <r>
      <rPr>
        <sz val="11"/>
        <color theme="1"/>
        <rFont val="Calibri"/>
        <family val="2"/>
        <scheme val="minor"/>
      </rPr>
      <t xml:space="preserve"> que afecten el Activo.</t>
    </r>
  </si>
  <si>
    <t>9.- Fideicomisos, mandatos y análogos</t>
  </si>
  <si>
    <t>10.-Reporte de la Recaudación</t>
  </si>
  <si>
    <t>Al 31 de Octubre de 2021, el H. Ayuntamiento del Centro recaudó Ingresos por la cantidad de $2,597,011,298 pesos, mismos que se integran de la siguiente manera, $381 millones 093 mil 282 pesos, corresponden a Ingresos de la Gestión (impuestos, derechos, productos y aprovechamientos); $1,299 millones 054 mil 887 pesos de Participaciones Federales; $509 millones 195 mil 186 pesos de Aportaciones Federales; $35 millones 221 mil 709 pesos de convenios federales; $1 millon 866 mil 443 pesos de Incentivos Derivados de la Colaboración Fiscal; $39 millones 006 mil 415 pesos de Fondos Distintos de Aportaciones y  $331 millones 573 mil 376 pesos de convenios estatales.</t>
  </si>
  <si>
    <t>CONCEPTOS</t>
  </si>
  <si>
    <t>ENERO</t>
  </si>
  <si>
    <t>FEBRERO</t>
  </si>
  <si>
    <t>MARZO</t>
  </si>
  <si>
    <t>ABRIL</t>
  </si>
  <si>
    <t>MAYO</t>
  </si>
  <si>
    <t>JUNIO</t>
  </si>
  <si>
    <t>JULIO</t>
  </si>
  <si>
    <t>AGOSTO</t>
  </si>
  <si>
    <t>SEPTIEMBRE</t>
  </si>
  <si>
    <t>OCTUBRE</t>
  </si>
  <si>
    <t xml:space="preserve">Impuestos </t>
  </si>
  <si>
    <t xml:space="preserve">Derechos </t>
  </si>
  <si>
    <t xml:space="preserve">Aprovechamiento </t>
  </si>
  <si>
    <t>Aportaciones Federales</t>
  </si>
  <si>
    <t>Convenios Federales</t>
  </si>
  <si>
    <t>Incentivos Derivados de la Colaboración Fiscal</t>
  </si>
  <si>
    <t>Fondos Distintos de Aportación</t>
  </si>
  <si>
    <t>Convenios Estatales</t>
  </si>
  <si>
    <t>Trimestres</t>
  </si>
  <si>
    <t>Total Mensual</t>
  </si>
  <si>
    <t>Gran Total</t>
  </si>
  <si>
    <t>H. Ayuntamiento del Centro, como puede observarse en la tabla que antecede los ingresos recaudados y recibidos en los tres trimestres del presente ejercicio han disminuido considerablemente, por lo que se recomienda que se adopten políticas y/o estrategias para mejorar la recaudación de los ingresos de la gestión, debiendose implementar medidas de control interno y de prevención, actualizando el registro de contribuyentes, las tablas de costos de la recaudación, y los valores catastrales de la propiedad registrada originalmente, eficientar la recaudación a través de la plataforma digital, incentivando al contribuyente y así mejorar la recaudación.</t>
  </si>
  <si>
    <t>11.- Información sobre la Deuda y el Reporte Analítico de la Deuda</t>
  </si>
  <si>
    <t>Se liquidó a BANOBRAS los Créditos núm. 7295 de la Administración 2004-2006 por $38.1 mdp., se liquidó el 12 de Octubre del ejercicio 2015 y con respecto al segundo crédito núm.98976287 de la Administración 2010-2012 por $394.2 mdp., se liquidó el 12 de Junio del ejercicio 2015. Cabe mencionar que para liquidar el crédito núm. 98976287 de $394.2 mdp el H. Ayuntamiento contrató con BBVA Bancomer un refinanciamiento en mejores condiciones para la Hacienda Publica Municipal, dicha deuda garantizada con Recursos del Fondo IV, con los siguientes beneficios:</t>
  </si>
  <si>
    <t>* Sobretasa de interes mensual de un 0.72%, la cual es menor en un 50% a la que se venia pagando a BANOBRAS la cual era del 1.45% mensual.</t>
  </si>
  <si>
    <t>* El refinanciamiento permitirá a las siguientes administraciones, ya que el monto de la deuda sea menor. Se espera que la adminsitracion 2024-2026 recibiría 11 mdp derivado del Fideicomiso como garantía de Pago del crédito Bancomer.</t>
  </si>
  <si>
    <t>* Pagos a capital fijos e iguales.</t>
  </si>
  <si>
    <t>12.-Calificaciones otorgadas</t>
  </si>
  <si>
    <t>La corporación financiera Fitch Ratings subió de 'A+(mex)vra a 'AA(mex)vra' la calificacion a un crédito simple que el municipio del Centro contrató en junio de 2015 con BBVA Bancomer por un monto de hasta 423 millones de pesos, reconociendo de esta manera el manejo crediticio de la administración municipal que contrató el crédito.  De acuerdo con Fitch Ratings, el crédito se destinó a finiquitar el financiamiento contraído en el año 2010 con el Banco Nacional de Obras y Servicios Públicos (Banobras), el cual fue liquidado el 12 de junio de 2015. Ahora bien, por parte de la agencia Moody's subio de (A3, con perspectiva negativa) a Ba3/A3 mx estable. Es importante señalar que se encuentra pendiente la actualización de las calificadoras, debido a que aun las financieras no  las han entregado al H. Ayuntamiento.</t>
  </si>
  <si>
    <t>13.- Proceso de mejora</t>
  </si>
  <si>
    <t>Se contempla el establecimiento de políticas para eficientar los servicios públicos así como la atención a los ciudadanos, por ello se ha trabajado en la modernización y automatización de procedimientos administrativos, en las áreas de Obras Públicas, Servicios Municipales y Finanzas, los cuales, se han venido desarrollando en acciones como simplifcación de trámites y tiempos de respuesta más cortos. La principal política de este gobierno en el entorno administrativo, consiste en implementar un programa de modernización de la Adminstracón Pública Municipal tendiente a instrumentar un sistema adecuado de rendición de cuentas, mejoramiento del desarrollo organizacional, profesionalización de los servidores públicos, modernización de la contabilidad gubernamental y una administración basada en buenos resultados.</t>
  </si>
  <si>
    <t>De igual manera, la estrategia está encaminada a hacer eficiente la gestión y aplicación de los recursos públicos, mediante la adecuación del marco normativo, integración y difusión del gobierno electrónico, fortalecimiento del sistema de información estadística y geográfica, así como la promoción de la cultura de la mejora a través de la evaluación del desempeño del personal y resultados del quehacer gubernamental, entre otras líneas de acción establecidas en la materia.</t>
  </si>
  <si>
    <t>Otras de las medidas administrativas que apoyan la mejora de este gobierno, es el Acuerdo Administrativo que establece las medidas de austeridad y racionalidad del gasto de la Administración Pública Municipal. En dicho documento se estableció de manera fundamental que las Unidades Administrativas además de apegarse a las disposiciones contenidas en el Presupuesto de Egresos del Municipio, deberàn sujetar al gasto a lo estrictamente indispensable en materia de servicios de telefonía, fotocopiado, combustibles, arrendamientos, viáticos, honorarios, alimentación, mobiliario, remodelación de oficinas, equipo de telecomunicaciones, bienes informáticos, pasajes, congresos, exposiciones y seminarios.</t>
  </si>
  <si>
    <t>Todo lo anterior, es parte fundamental de la buena marcha de la gestión Pública Municipal de este Municipio, los números de ingresos y la eficiencia en el gasto hablan de ello, se siguen trabajando en mejores y eficientes modelos de control a la par que se sigue modernizando la Administración Municipal presente.</t>
  </si>
  <si>
    <t>14.- Información por segmentos</t>
  </si>
  <si>
    <r>
      <t xml:space="preserve">El H. Ayuntamiento del Centro, </t>
    </r>
    <r>
      <rPr>
        <b/>
        <sz val="11"/>
        <color theme="1"/>
        <rFont val="Calibri"/>
        <family val="2"/>
        <scheme val="minor"/>
      </rPr>
      <t>no presenta información segmentada de Informes Financieros adicional</t>
    </r>
    <r>
      <rPr>
        <sz val="11"/>
        <color theme="1"/>
        <rFont val="Calibri"/>
        <family val="2"/>
        <scheme val="minor"/>
      </rPr>
      <t xml:space="preserve"> a la que se presentan en los Estados Financieros.</t>
    </r>
  </si>
  <si>
    <t>15.- Eventos Posteriores al Cierre</t>
  </si>
  <si>
    <r>
      <t xml:space="preserve">El H. Ayuntamiento del Centro, </t>
    </r>
    <r>
      <rPr>
        <b/>
        <sz val="11"/>
        <color theme="1"/>
        <rFont val="Calibri"/>
        <family val="2"/>
        <scheme val="minor"/>
      </rPr>
      <t>no presenta evento alguno posterior al cierre.</t>
    </r>
  </si>
  <si>
    <t>16.- Partes Relacionadas</t>
  </si>
  <si>
    <r>
      <t xml:space="preserve">El H. Ayuntamiento del Centro, </t>
    </r>
    <r>
      <rPr>
        <b/>
        <sz val="11"/>
        <color theme="1"/>
        <rFont val="Calibri"/>
        <family val="2"/>
        <scheme val="minor"/>
      </rPr>
      <t>no existen partes relacionadas que influyan significativamente en la Toma de decisiones operativas y financieras .</t>
    </r>
  </si>
  <si>
    <t xml:space="preserve">17.- Responsabilidad sobre la presentación razonable de la información contable.
</t>
  </si>
  <si>
    <t>El H. Ayuntamiento del Centro, presenta la información contable debidamente firmada y rubricada en cada página, incluyendo  al final de cada página la siguiente leyenda " Bajo protesta de decir verdad declaramos que los estados financieros y sus notas, son razonablemente correctos y son responsabilidad del emisor".</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</si>
</sst>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quot;$&quot;* #,##0.00_-;\-&quot;$&quot;* #,##0.00_-;_-&quot;$&quot;* &quot;-&quot;??_-;_-@_-"/>
    <numFmt numFmtId="165" formatCode="_-* #,##0.00_-;\-* #,##0.00_-;_-* &quot;-&quot;??_-;_-@_-"/>
    <numFmt numFmtId="166" formatCode="#,##0.00_ ;\-#,##0.00\ "/>
    <numFmt numFmtId="167" formatCode="#,##0_ ;\-#,##0\ "/>
  </numFmts>
  <fonts count="21"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6"/>
      <color theme="1"/>
      <name val="Calibri"/>
      <family val="2"/>
      <scheme val="minor"/>
    </font>
    <font>
      <b/>
      <sz val="14"/>
      <color theme="1"/>
      <name val="Calibri"/>
      <family val="2"/>
      <scheme val="minor"/>
    </font>
    <font>
      <b/>
      <sz val="12"/>
      <color theme="1"/>
      <name val="Calibri"/>
      <family val="2"/>
      <scheme val="minor"/>
    </font>
    <font>
      <b/>
      <sz val="10"/>
      <color theme="1"/>
      <name val="Calibri"/>
      <family val="2"/>
      <scheme val="minor"/>
    </font>
    <font>
      <sz val="10"/>
      <color theme="1"/>
      <name val="Calibri"/>
      <family val="2"/>
      <scheme val="minor"/>
    </font>
    <font>
      <sz val="12"/>
      <color theme="1"/>
      <name val="Calibri"/>
      <family val="2"/>
      <scheme val="minor"/>
    </font>
    <font>
      <b/>
      <sz val="11"/>
      <name val="Calibri"/>
      <family val="2"/>
      <scheme val="minor"/>
    </font>
    <font>
      <sz val="11"/>
      <name val="Calibri"/>
      <family val="2"/>
      <scheme val="minor"/>
    </font>
    <font>
      <sz val="10.5"/>
      <color theme="1"/>
      <name val="Calibri"/>
      <family val="2"/>
      <scheme val="minor"/>
    </font>
    <font>
      <sz val="14"/>
      <color theme="1"/>
      <name val="Calibri"/>
      <family val="2"/>
      <scheme val="minor"/>
    </font>
    <font>
      <b/>
      <sz val="8"/>
      <color rgb="FF000000"/>
      <name val="Calibri"/>
      <family val="2"/>
      <scheme val="minor"/>
    </font>
    <font>
      <b/>
      <sz val="8"/>
      <color theme="1"/>
      <name val="Calibri"/>
      <family val="2"/>
      <scheme val="minor"/>
    </font>
    <font>
      <b/>
      <sz val="11"/>
      <color rgb="FF000000"/>
      <name val="Calibri"/>
      <family val="2"/>
      <scheme val="minor"/>
    </font>
    <font>
      <sz val="11"/>
      <color rgb="FF000000"/>
      <name val="Calibri"/>
      <family val="2"/>
      <scheme val="minor"/>
    </font>
    <font>
      <sz val="9"/>
      <color theme="1"/>
      <name val="Calibri"/>
      <family val="2"/>
      <scheme val="minor"/>
    </font>
    <font>
      <b/>
      <sz val="9"/>
      <color theme="1"/>
      <name val="Calibri"/>
      <family val="2"/>
      <scheme val="minor"/>
    </font>
    <font>
      <sz val="8"/>
      <color theme="1"/>
      <name val="Calibri"/>
      <family val="2"/>
      <scheme val="minor"/>
    </font>
  </fonts>
  <fills count="4">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s>
  <borders count="15">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64"/>
      </left>
      <right/>
      <top/>
      <bottom/>
      <diagonal/>
    </border>
    <border>
      <left/>
      <right style="thin">
        <color auto="1"/>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3">
    <xf numFmtId="0" fontId="0" fillId="0" borderId="0"/>
    <xf numFmtId="165" fontId="1" fillId="0" borderId="0" applyFont="0" applyFill="0" applyBorder="0" applyAlignment="0" applyProtection="0"/>
    <xf numFmtId="164" fontId="1" fillId="0" borderId="0" applyFont="0" applyFill="0" applyBorder="0" applyAlignment="0" applyProtection="0"/>
  </cellStyleXfs>
  <cellXfs count="398">
    <xf numFmtId="0" fontId="0" fillId="0" borderId="0" xfId="0"/>
    <xf numFmtId="0" fontId="0" fillId="0" borderId="0" xfId="0" applyFont="1" applyFill="1"/>
    <xf numFmtId="0" fontId="0" fillId="0" borderId="7" xfId="0" applyFont="1" applyFill="1" applyBorder="1"/>
    <xf numFmtId="0" fontId="0" fillId="0" borderId="0" xfId="0" applyFont="1" applyFill="1" applyBorder="1"/>
    <xf numFmtId="0" fontId="0" fillId="0" borderId="8" xfId="0" applyFont="1" applyFill="1" applyBorder="1"/>
    <xf numFmtId="0" fontId="0" fillId="0" borderId="7"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8" xfId="0" applyFont="1" applyFill="1" applyBorder="1" applyAlignment="1">
      <alignment horizontal="center" vertical="center"/>
    </xf>
    <xf numFmtId="164" fontId="0" fillId="0" borderId="0" xfId="2" applyFont="1" applyFill="1"/>
    <xf numFmtId="4" fontId="0" fillId="0" borderId="0" xfId="0" applyNumberFormat="1" applyFont="1" applyFill="1"/>
    <xf numFmtId="0" fontId="7" fillId="0" borderId="9" xfId="0" applyFont="1" applyFill="1" applyBorder="1" applyAlignment="1">
      <alignment horizontal="center" vertical="center" wrapText="1"/>
    </xf>
    <xf numFmtId="4" fontId="0" fillId="0" borderId="9" xfId="0" applyNumberFormat="1" applyFont="1" applyFill="1" applyBorder="1" applyAlignment="1">
      <alignment horizontal="right" vertical="center" wrapText="1"/>
    </xf>
    <xf numFmtId="4" fontId="3" fillId="0" borderId="9" xfId="0" applyNumberFormat="1" applyFont="1" applyFill="1" applyBorder="1" applyAlignment="1">
      <alignment horizontal="right" vertical="center" wrapText="1"/>
    </xf>
    <xf numFmtId="0" fontId="7" fillId="0" borderId="1" xfId="0" applyFont="1" applyFill="1" applyBorder="1" applyAlignment="1">
      <alignment horizontal="center" vertical="center" wrapText="1"/>
    </xf>
    <xf numFmtId="0" fontId="7" fillId="0" borderId="10" xfId="0" applyFont="1" applyFill="1" applyBorder="1" applyAlignment="1">
      <alignment horizontal="center" vertical="center" wrapText="1"/>
    </xf>
    <xf numFmtId="4" fontId="0" fillId="0" borderId="9" xfId="0" applyNumberFormat="1" applyFont="1" applyFill="1" applyBorder="1" applyAlignment="1">
      <alignment vertical="center" wrapText="1"/>
    </xf>
    <xf numFmtId="165" fontId="0" fillId="0" borderId="0" xfId="0" applyNumberFormat="1" applyFont="1" applyFill="1"/>
    <xf numFmtId="4" fontId="3" fillId="0" borderId="9" xfId="0" applyNumberFormat="1" applyFont="1" applyFill="1" applyBorder="1" applyAlignment="1">
      <alignment horizontal="right"/>
    </xf>
    <xf numFmtId="0" fontId="0" fillId="0" borderId="0" xfId="0" applyFont="1" applyFill="1" applyBorder="1" applyAlignment="1">
      <alignment horizontal="left"/>
    </xf>
    <xf numFmtId="4" fontId="0" fillId="0" borderId="0" xfId="0" applyNumberFormat="1" applyFont="1" applyFill="1" applyBorder="1" applyAlignment="1">
      <alignment horizontal="right"/>
    </xf>
    <xf numFmtId="4" fontId="0" fillId="0" borderId="0" xfId="0" applyNumberFormat="1" applyFont="1" applyFill="1" applyBorder="1" applyAlignment="1">
      <alignment horizontal="center"/>
    </xf>
    <xf numFmtId="164" fontId="2" fillId="0" borderId="0" xfId="2" applyFont="1" applyFill="1"/>
    <xf numFmtId="164" fontId="3" fillId="0" borderId="0" xfId="2" applyFont="1" applyFill="1"/>
    <xf numFmtId="0" fontId="3" fillId="0" borderId="7" xfId="0" applyFont="1" applyFill="1" applyBorder="1" applyAlignment="1"/>
    <xf numFmtId="0" fontId="3" fillId="0" borderId="0" xfId="0" applyFont="1" applyFill="1" applyBorder="1" applyAlignment="1"/>
    <xf numFmtId="4" fontId="3" fillId="0" borderId="0" xfId="0" applyNumberFormat="1" applyFont="1" applyFill="1" applyBorder="1" applyAlignment="1">
      <alignment horizontal="right"/>
    </xf>
    <xf numFmtId="4" fontId="3" fillId="0" borderId="8" xfId="0" applyNumberFormat="1" applyFont="1" applyFill="1" applyBorder="1" applyAlignment="1">
      <alignment horizontal="right"/>
    </xf>
    <xf numFmtId="0" fontId="5" fillId="0" borderId="4"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6" xfId="0" applyFont="1" applyFill="1" applyBorder="1" applyAlignment="1">
      <alignment horizontal="center" vertical="center"/>
    </xf>
    <xf numFmtId="164" fontId="0" fillId="0" borderId="0" xfId="0" applyNumberFormat="1" applyFont="1" applyFill="1"/>
    <xf numFmtId="0" fontId="3" fillId="0" borderId="0" xfId="0" applyFont="1" applyFill="1" applyBorder="1" applyAlignment="1">
      <alignment horizontal="left"/>
    </xf>
    <xf numFmtId="0" fontId="0" fillId="0" borderId="7" xfId="0" applyFont="1" applyFill="1" applyBorder="1" applyAlignment="1">
      <alignment horizontal="justify" vertical="justify" wrapText="1"/>
    </xf>
    <xf numFmtId="0" fontId="0" fillId="0" borderId="0" xfId="0" applyFont="1" applyFill="1" applyBorder="1" applyAlignment="1">
      <alignment horizontal="justify" vertical="justify" wrapText="1"/>
    </xf>
    <xf numFmtId="0" fontId="0" fillId="0" borderId="8" xfId="0" applyFont="1" applyFill="1" applyBorder="1" applyAlignment="1">
      <alignment horizontal="justify" vertical="justify" wrapText="1"/>
    </xf>
    <xf numFmtId="0" fontId="0" fillId="0" borderId="7" xfId="0" applyFont="1" applyFill="1" applyBorder="1" applyAlignment="1">
      <alignment horizontal="left" vertical="center" wrapText="1"/>
    </xf>
    <xf numFmtId="0" fontId="0" fillId="0" borderId="0" xfId="0" applyFont="1" applyFill="1" applyBorder="1" applyAlignment="1">
      <alignment vertical="center"/>
    </xf>
    <xf numFmtId="0" fontId="0" fillId="0" borderId="8" xfId="0" applyFont="1" applyFill="1" applyBorder="1" applyAlignment="1">
      <alignment horizontal="left" vertical="center" wrapText="1"/>
    </xf>
    <xf numFmtId="0" fontId="3" fillId="0" borderId="7" xfId="0" applyFont="1" applyFill="1" applyBorder="1" applyAlignment="1">
      <alignment horizontal="center"/>
    </xf>
    <xf numFmtId="0" fontId="3" fillId="0" borderId="0" xfId="0" applyFont="1" applyFill="1" applyBorder="1" applyAlignment="1">
      <alignment horizontal="center"/>
    </xf>
    <xf numFmtId="0" fontId="3" fillId="0" borderId="8" xfId="0" applyFont="1" applyFill="1" applyBorder="1" applyAlignment="1">
      <alignment horizontal="center"/>
    </xf>
    <xf numFmtId="0" fontId="0" fillId="0" borderId="8" xfId="0" applyFont="1" applyFill="1" applyBorder="1" applyAlignment="1">
      <alignment horizontal="left" wrapText="1"/>
    </xf>
    <xf numFmtId="0" fontId="0" fillId="0" borderId="7" xfId="0" applyFont="1" applyFill="1" applyBorder="1" applyAlignment="1">
      <alignment horizontal="left"/>
    </xf>
    <xf numFmtId="0" fontId="0" fillId="0" borderId="8" xfId="0" applyFont="1" applyFill="1" applyBorder="1" applyAlignment="1">
      <alignment horizontal="left"/>
    </xf>
    <xf numFmtId="0" fontId="15" fillId="0" borderId="9" xfId="0" applyFont="1" applyFill="1" applyBorder="1" applyAlignment="1">
      <alignment horizontal="center" vertical="center" readingOrder="1"/>
    </xf>
    <xf numFmtId="0" fontId="15" fillId="0" borderId="10" xfId="0" applyFont="1" applyFill="1" applyBorder="1" applyAlignment="1">
      <alignment horizontal="center" vertical="center" readingOrder="1"/>
    </xf>
    <xf numFmtId="0" fontId="15" fillId="0" borderId="10" xfId="0" applyFont="1" applyFill="1" applyBorder="1" applyAlignment="1">
      <alignment horizontal="center" vertical="center"/>
    </xf>
    <xf numFmtId="0" fontId="3" fillId="0" borderId="9" xfId="0" applyFont="1" applyFill="1" applyBorder="1" applyAlignment="1">
      <alignment readingOrder="1"/>
    </xf>
    <xf numFmtId="0" fontId="3" fillId="0" borderId="9" xfId="0" applyFont="1" applyFill="1" applyBorder="1" applyAlignment="1">
      <alignment horizontal="center"/>
    </xf>
    <xf numFmtId="0" fontId="3" fillId="0" borderId="9" xfId="0" applyFont="1" applyFill="1" applyBorder="1" applyAlignment="1"/>
    <xf numFmtId="0" fontId="0" fillId="0" borderId="10" xfId="0" applyFont="1" applyFill="1" applyBorder="1" applyAlignment="1">
      <alignment horizontal="center"/>
    </xf>
    <xf numFmtId="3" fontId="18" fillId="0" borderId="9" xfId="0" applyNumberFormat="1" applyFont="1" applyFill="1" applyBorder="1" applyAlignment="1"/>
    <xf numFmtId="3" fontId="18" fillId="0" borderId="9" xfId="0" applyNumberFormat="1" applyFont="1" applyFill="1" applyBorder="1" applyAlignment="1">
      <alignment horizontal="right"/>
    </xf>
    <xf numFmtId="3" fontId="18" fillId="0" borderId="10" xfId="0" applyNumberFormat="1" applyFont="1" applyFill="1" applyBorder="1" applyAlignment="1">
      <alignment horizontal="right"/>
    </xf>
    <xf numFmtId="3" fontId="18" fillId="0" borderId="9" xfId="0" applyNumberFormat="1" applyFont="1" applyFill="1" applyBorder="1" applyAlignment="1">
      <alignment readingOrder="1"/>
    </xf>
    <xf numFmtId="167" fontId="0" fillId="0" borderId="0" xfId="2" applyNumberFormat="1" applyFont="1" applyFill="1"/>
    <xf numFmtId="3" fontId="0" fillId="0" borderId="0" xfId="0" applyNumberFormat="1" applyFont="1" applyFill="1"/>
    <xf numFmtId="3" fontId="18" fillId="0" borderId="9" xfId="0" applyNumberFormat="1" applyFont="1" applyFill="1" applyBorder="1" applyAlignment="1">
      <alignment vertical="center"/>
    </xf>
    <xf numFmtId="3" fontId="18" fillId="0" borderId="9" xfId="0" applyNumberFormat="1" applyFont="1" applyFill="1" applyBorder="1" applyAlignment="1">
      <alignment horizontal="right" vertical="center"/>
    </xf>
    <xf numFmtId="3" fontId="18" fillId="0" borderId="10" xfId="0" applyNumberFormat="1" applyFont="1" applyFill="1" applyBorder="1" applyAlignment="1">
      <alignment horizontal="right" vertical="center"/>
    </xf>
    <xf numFmtId="3" fontId="18" fillId="0" borderId="9" xfId="0" applyNumberFormat="1" applyFont="1" applyFill="1" applyBorder="1" applyAlignment="1">
      <alignment vertical="center" readingOrder="1"/>
    </xf>
    <xf numFmtId="3" fontId="18" fillId="0" borderId="9" xfId="0" applyNumberFormat="1" applyFont="1" applyFill="1" applyBorder="1" applyAlignment="1">
      <alignment horizontal="right" vertical="center" readingOrder="1"/>
    </xf>
    <xf numFmtId="3" fontId="18" fillId="0" borderId="10" xfId="0" applyNumberFormat="1" applyFont="1" applyFill="1" applyBorder="1" applyAlignment="1">
      <alignment horizontal="right" vertical="center" readingOrder="1"/>
    </xf>
    <xf numFmtId="0" fontId="17" fillId="0" borderId="12" xfId="0" applyFont="1" applyFill="1" applyBorder="1" applyAlignment="1">
      <alignment wrapText="1" readingOrder="1"/>
    </xf>
    <xf numFmtId="3" fontId="19" fillId="0" borderId="9" xfId="0" applyNumberFormat="1" applyFont="1" applyFill="1" applyBorder="1" applyAlignment="1">
      <alignment horizontal="right" vertical="center" wrapText="1"/>
    </xf>
    <xf numFmtId="0" fontId="3" fillId="0" borderId="7" xfId="0" applyFont="1" applyFill="1" applyBorder="1" applyAlignment="1">
      <alignment horizontal="center" wrapText="1"/>
    </xf>
    <xf numFmtId="0" fontId="3" fillId="0" borderId="0" xfId="0" applyFont="1" applyFill="1" applyBorder="1" applyAlignment="1">
      <alignment horizontal="center" wrapText="1"/>
    </xf>
    <xf numFmtId="4" fontId="3" fillId="0" borderId="0" xfId="0" applyNumberFormat="1" applyFont="1" applyFill="1" applyBorder="1" applyAlignment="1">
      <alignment horizontal="right" vertical="center"/>
    </xf>
    <xf numFmtId="4" fontId="3" fillId="0" borderId="8" xfId="0" applyNumberFormat="1" applyFont="1" applyFill="1" applyBorder="1" applyAlignment="1">
      <alignment horizontal="right" vertical="center"/>
    </xf>
    <xf numFmtId="0" fontId="0" fillId="0" borderId="0" xfId="0" applyFont="1" applyFill="1" applyBorder="1" applyAlignment="1">
      <alignment horizontal="left" vertical="center" wrapText="1"/>
    </xf>
    <xf numFmtId="0" fontId="0" fillId="0" borderId="0" xfId="0" applyFont="1" applyFill="1" applyBorder="1" applyAlignment="1">
      <alignment horizontal="center"/>
    </xf>
    <xf numFmtId="0" fontId="20" fillId="0" borderId="0" xfId="0" applyFont="1" applyFill="1" applyBorder="1" applyAlignment="1">
      <alignment horizontal="left" vertical="center" wrapText="1"/>
    </xf>
    <xf numFmtId="0" fontId="3" fillId="0" borderId="7" xfId="0" applyFont="1" applyFill="1" applyBorder="1" applyAlignment="1">
      <alignment horizontal="center"/>
    </xf>
    <xf numFmtId="0" fontId="3" fillId="0" borderId="0" xfId="0" applyFont="1" applyFill="1" applyBorder="1" applyAlignment="1">
      <alignment horizontal="center"/>
    </xf>
    <xf numFmtId="0" fontId="3" fillId="0" borderId="8" xfId="0" applyFont="1" applyFill="1" applyBorder="1" applyAlignment="1">
      <alignment horizontal="center"/>
    </xf>
    <xf numFmtId="0" fontId="6" fillId="0" borderId="10" xfId="0" applyFont="1" applyFill="1" applyBorder="1" applyAlignment="1">
      <alignment horizontal="left"/>
    </xf>
    <xf numFmtId="0" fontId="6" fillId="0" borderId="11" xfId="0" applyFont="1" applyFill="1" applyBorder="1" applyAlignment="1">
      <alignment horizontal="left"/>
    </xf>
    <xf numFmtId="0" fontId="6" fillId="0" borderId="12" xfId="0" applyFont="1" applyFill="1" applyBorder="1" applyAlignment="1">
      <alignment horizontal="left"/>
    </xf>
    <xf numFmtId="0" fontId="3" fillId="0" borderId="10" xfId="0" applyFont="1" applyFill="1" applyBorder="1" applyAlignment="1">
      <alignment horizontal="left"/>
    </xf>
    <xf numFmtId="0" fontId="3" fillId="0" borderId="11" xfId="0" applyFont="1" applyFill="1" applyBorder="1" applyAlignment="1">
      <alignment horizontal="left"/>
    </xf>
    <xf numFmtId="4" fontId="3" fillId="0" borderId="11" xfId="0" applyNumberFormat="1" applyFont="1" applyFill="1" applyBorder="1" applyAlignment="1">
      <alignment horizontal="right"/>
    </xf>
    <xf numFmtId="0" fontId="3" fillId="0" borderId="11" xfId="0" applyFont="1" applyFill="1" applyBorder="1" applyAlignment="1">
      <alignment horizontal="right"/>
    </xf>
    <xf numFmtId="0" fontId="3" fillId="0" borderId="12" xfId="0" applyFont="1" applyFill="1" applyBorder="1" applyAlignment="1">
      <alignment horizontal="right"/>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6" xfId="0" applyFont="1" applyFill="1" applyBorder="1" applyAlignment="1">
      <alignment horizontal="center" vertical="center"/>
    </xf>
    <xf numFmtId="0" fontId="0" fillId="0" borderId="9" xfId="0" applyFont="1" applyFill="1" applyBorder="1" applyAlignment="1">
      <alignment horizontal="justify" vertical="justify" wrapText="1"/>
    </xf>
    <xf numFmtId="0" fontId="5" fillId="2" borderId="10" xfId="0" applyFont="1" applyFill="1" applyBorder="1" applyAlignment="1">
      <alignment horizontal="center" vertical="center"/>
    </xf>
    <xf numFmtId="0" fontId="5" fillId="2" borderId="11" xfId="0" applyFont="1" applyFill="1" applyBorder="1" applyAlignment="1">
      <alignment horizontal="center" vertical="center"/>
    </xf>
    <xf numFmtId="0" fontId="5" fillId="2" borderId="12" xfId="0" applyFont="1" applyFill="1" applyBorder="1" applyAlignment="1">
      <alignment horizontal="center" vertical="center"/>
    </xf>
    <xf numFmtId="0" fontId="0" fillId="0" borderId="7" xfId="0" applyFont="1" applyFill="1" applyBorder="1" applyAlignment="1">
      <alignment horizontal="center"/>
    </xf>
    <xf numFmtId="0" fontId="0" fillId="0" borderId="0" xfId="0" applyFont="1" applyFill="1" applyBorder="1" applyAlignment="1">
      <alignment horizontal="center"/>
    </xf>
    <xf numFmtId="0" fontId="0" fillId="0" borderId="8" xfId="0" applyFont="1" applyFill="1" applyBorder="1" applyAlignment="1">
      <alignment horizontal="center"/>
    </xf>
    <xf numFmtId="0" fontId="5" fillId="0" borderId="10" xfId="0" applyFont="1" applyFill="1" applyBorder="1" applyAlignment="1">
      <alignment horizontal="left"/>
    </xf>
    <xf numFmtId="0" fontId="5" fillId="0" borderId="11" xfId="0" applyFont="1" applyFill="1" applyBorder="1" applyAlignment="1">
      <alignment horizontal="left"/>
    </xf>
    <xf numFmtId="0" fontId="5" fillId="0" borderId="12" xfId="0" applyFont="1" applyFill="1" applyBorder="1" applyAlignment="1">
      <alignment horizontal="left"/>
    </xf>
    <xf numFmtId="0" fontId="3" fillId="0" borderId="7" xfId="0" applyFont="1" applyFill="1" applyBorder="1" applyAlignment="1">
      <alignment horizontal="center" wrapText="1"/>
    </xf>
    <xf numFmtId="0" fontId="3" fillId="0" borderId="0" xfId="0" applyFont="1" applyFill="1" applyBorder="1" applyAlignment="1">
      <alignment horizontal="center" wrapText="1"/>
    </xf>
    <xf numFmtId="0" fontId="3" fillId="0" borderId="8" xfId="0" applyFont="1" applyFill="1" applyBorder="1" applyAlignment="1">
      <alignment horizontal="center" wrapText="1"/>
    </xf>
    <xf numFmtId="0" fontId="0" fillId="0" borderId="10" xfId="0" applyFont="1" applyFill="1" applyBorder="1" applyAlignment="1">
      <alignment horizontal="justify" vertical="justify" wrapText="1"/>
    </xf>
    <xf numFmtId="0" fontId="0" fillId="0" borderId="11" xfId="0" applyFont="1" applyFill="1" applyBorder="1" applyAlignment="1">
      <alignment horizontal="justify" vertical="justify" wrapText="1"/>
    </xf>
    <xf numFmtId="0" fontId="0" fillId="0" borderId="12" xfId="0" applyFont="1" applyFill="1" applyBorder="1" applyAlignment="1">
      <alignment horizontal="justify" vertical="justify" wrapText="1"/>
    </xf>
    <xf numFmtId="0" fontId="0" fillId="0" borderId="9" xfId="0" applyFont="1" applyFill="1" applyBorder="1" applyAlignment="1">
      <alignment horizontal="left"/>
    </xf>
    <xf numFmtId="4" fontId="0" fillId="0" borderId="9" xfId="0" applyNumberFormat="1" applyFont="1" applyFill="1" applyBorder="1" applyAlignment="1"/>
    <xf numFmtId="0" fontId="3" fillId="0" borderId="12" xfId="0" applyFont="1" applyFill="1" applyBorder="1" applyAlignment="1">
      <alignment horizontal="left"/>
    </xf>
    <xf numFmtId="4" fontId="3" fillId="0" borderId="12" xfId="0" applyNumberFormat="1" applyFont="1" applyFill="1" applyBorder="1" applyAlignment="1">
      <alignment horizontal="right"/>
    </xf>
    <xf numFmtId="0" fontId="3" fillId="0" borderId="10" xfId="0" applyFont="1" applyFill="1" applyBorder="1" applyAlignment="1">
      <alignment horizontal="left" wrapText="1"/>
    </xf>
    <xf numFmtId="0" fontId="3" fillId="0" borderId="11" xfId="0" applyFont="1" applyFill="1" applyBorder="1" applyAlignment="1">
      <alignment horizontal="left" wrapText="1"/>
    </xf>
    <xf numFmtId="0" fontId="3" fillId="0" borderId="12" xfId="0" applyFont="1" applyFill="1" applyBorder="1" applyAlignment="1">
      <alignment horizontal="left" wrapText="1"/>
    </xf>
    <xf numFmtId="4" fontId="3" fillId="0" borderId="11" xfId="0" applyNumberFormat="1" applyFont="1" applyFill="1" applyBorder="1" applyAlignment="1">
      <alignment horizontal="right" wrapText="1"/>
    </xf>
    <xf numFmtId="0" fontId="3" fillId="0" borderId="11" xfId="0" applyFont="1" applyFill="1" applyBorder="1" applyAlignment="1">
      <alignment horizontal="right" wrapText="1"/>
    </xf>
    <xf numFmtId="0" fontId="3" fillId="0" borderId="12" xfId="0" applyFont="1" applyFill="1" applyBorder="1" applyAlignment="1">
      <alignment horizontal="right" wrapText="1"/>
    </xf>
    <xf numFmtId="0" fontId="0" fillId="0" borderId="9" xfId="2" applyNumberFormat="1" applyFont="1" applyFill="1" applyBorder="1" applyAlignment="1">
      <alignment horizontal="left"/>
    </xf>
    <xf numFmtId="0" fontId="0" fillId="0" borderId="10" xfId="2" applyNumberFormat="1" applyFont="1" applyFill="1" applyBorder="1" applyAlignment="1">
      <alignment horizontal="left"/>
    </xf>
    <xf numFmtId="0" fontId="0" fillId="0" borderId="11" xfId="2" applyNumberFormat="1" applyFont="1" applyFill="1" applyBorder="1" applyAlignment="1">
      <alignment horizontal="left"/>
    </xf>
    <xf numFmtId="0" fontId="0" fillId="0" borderId="12" xfId="2" applyNumberFormat="1" applyFont="1" applyFill="1" applyBorder="1" applyAlignment="1">
      <alignment horizontal="left"/>
    </xf>
    <xf numFmtId="4" fontId="0" fillId="0" borderId="10" xfId="0" applyNumberFormat="1" applyFont="1" applyFill="1" applyBorder="1" applyAlignment="1">
      <alignment horizontal="right"/>
    </xf>
    <xf numFmtId="4" fontId="0" fillId="0" borderId="11" xfId="0" applyNumberFormat="1" applyFont="1" applyFill="1" applyBorder="1" applyAlignment="1">
      <alignment horizontal="right"/>
    </xf>
    <xf numFmtId="4" fontId="0" fillId="0" borderId="12" xfId="0" applyNumberFormat="1" applyFont="1" applyFill="1" applyBorder="1" applyAlignment="1">
      <alignment horizontal="right"/>
    </xf>
    <xf numFmtId="0" fontId="0" fillId="0" borderId="9" xfId="2" applyNumberFormat="1" applyFont="1" applyFill="1" applyBorder="1" applyAlignment="1">
      <alignment wrapText="1"/>
    </xf>
    <xf numFmtId="0" fontId="0" fillId="0" borderId="9" xfId="2" applyNumberFormat="1" applyFont="1" applyFill="1" applyBorder="1" applyAlignment="1"/>
    <xf numFmtId="0" fontId="0" fillId="0" borderId="9"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9" xfId="0" applyFont="1" applyFill="1" applyBorder="1" applyAlignment="1">
      <alignment horizontal="center" vertical="center"/>
    </xf>
    <xf numFmtId="4" fontId="0" fillId="0" borderId="9" xfId="0" applyNumberFormat="1" applyFont="1" applyFill="1" applyBorder="1" applyAlignment="1">
      <alignment horizontal="right" vertical="center" wrapText="1"/>
    </xf>
    <xf numFmtId="4" fontId="0" fillId="0" borderId="9" xfId="0" applyNumberFormat="1" applyFont="1" applyFill="1" applyBorder="1" applyAlignment="1">
      <alignment horizontal="right" vertical="center"/>
    </xf>
    <xf numFmtId="4" fontId="3" fillId="0" borderId="9" xfId="0" applyNumberFormat="1" applyFont="1" applyFill="1" applyBorder="1" applyAlignment="1">
      <alignment horizontal="right" vertical="center"/>
    </xf>
    <xf numFmtId="0" fontId="8" fillId="0" borderId="9" xfId="0" applyFont="1" applyFill="1" applyBorder="1" applyAlignment="1">
      <alignment horizontal="left" vertical="center" wrapText="1"/>
    </xf>
    <xf numFmtId="0" fontId="3" fillId="0" borderId="9" xfId="0" applyFont="1" applyFill="1" applyBorder="1" applyAlignment="1">
      <alignment horizontal="left" vertical="center" wrapText="1"/>
    </xf>
    <xf numFmtId="4" fontId="3" fillId="0" borderId="9" xfId="0" applyNumberFormat="1" applyFont="1" applyFill="1" applyBorder="1" applyAlignment="1">
      <alignment horizontal="right"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0" xfId="0" applyFont="1" applyFill="1" applyBorder="1" applyAlignment="1">
      <alignment horizontal="justify" vertical="justify" wrapText="1"/>
    </xf>
    <xf numFmtId="0" fontId="7" fillId="0" borderId="1"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9" xfId="0" applyFont="1" applyFill="1" applyBorder="1" applyAlignment="1">
      <alignment horizontal="left"/>
    </xf>
    <xf numFmtId="0" fontId="0" fillId="0" borderId="7" xfId="0" applyFont="1" applyFill="1" applyBorder="1" applyAlignment="1">
      <alignment horizontal="center" vertical="top"/>
    </xf>
    <xf numFmtId="0" fontId="0" fillId="0" borderId="0" xfId="0" applyFont="1" applyFill="1" applyBorder="1" applyAlignment="1">
      <alignment horizontal="center" vertical="top"/>
    </xf>
    <xf numFmtId="0" fontId="0" fillId="0" borderId="8" xfId="0" applyFont="1" applyFill="1" applyBorder="1" applyAlignment="1">
      <alignment horizontal="center" vertical="top"/>
    </xf>
    <xf numFmtId="0" fontId="3" fillId="0" borderId="9" xfId="0" applyFont="1" applyFill="1" applyBorder="1" applyAlignment="1">
      <alignment horizontal="left" vertical="center"/>
    </xf>
    <xf numFmtId="0" fontId="3" fillId="0" borderId="7"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right" vertical="center"/>
    </xf>
    <xf numFmtId="0" fontId="3" fillId="0" borderId="8" xfId="0" applyFont="1" applyFill="1" applyBorder="1" applyAlignment="1">
      <alignment horizontal="right" vertical="center"/>
    </xf>
    <xf numFmtId="0" fontId="0" fillId="0" borderId="10" xfId="0" applyFont="1" applyFill="1" applyBorder="1" applyAlignment="1">
      <alignment horizontal="center"/>
    </xf>
    <xf numFmtId="0" fontId="0" fillId="0" borderId="11" xfId="0" applyFont="1" applyFill="1" applyBorder="1" applyAlignment="1">
      <alignment horizontal="center"/>
    </xf>
    <xf numFmtId="0" fontId="0" fillId="0" borderId="12" xfId="0" applyFont="1" applyFill="1" applyBorder="1" applyAlignment="1">
      <alignment horizontal="center"/>
    </xf>
    <xf numFmtId="0" fontId="0" fillId="0" borderId="9" xfId="0" applyFont="1" applyFill="1" applyBorder="1" applyAlignment="1">
      <alignment horizontal="left" wrapText="1"/>
    </xf>
    <xf numFmtId="0" fontId="0" fillId="0" borderId="7" xfId="0" applyFont="1" applyFill="1" applyBorder="1" applyAlignment="1">
      <alignment horizontal="center" wrapText="1"/>
    </xf>
    <xf numFmtId="0" fontId="0" fillId="0" borderId="0" xfId="0" applyFont="1" applyFill="1" applyBorder="1" applyAlignment="1">
      <alignment horizontal="center" wrapText="1"/>
    </xf>
    <xf numFmtId="0" fontId="0" fillId="0" borderId="8" xfId="0" applyFont="1" applyFill="1" applyBorder="1" applyAlignment="1">
      <alignment horizontal="center" wrapText="1"/>
    </xf>
    <xf numFmtId="0" fontId="0" fillId="0" borderId="9" xfId="0" applyFont="1" applyFill="1" applyBorder="1" applyAlignment="1">
      <alignment horizontal="left" vertical="center"/>
    </xf>
    <xf numFmtId="4" fontId="0" fillId="0" borderId="9" xfId="0" applyNumberFormat="1" applyFont="1" applyFill="1" applyBorder="1" applyAlignment="1">
      <alignment vertical="center"/>
    </xf>
    <xf numFmtId="166" fontId="0" fillId="0" borderId="9" xfId="2" applyNumberFormat="1" applyFont="1" applyFill="1" applyBorder="1" applyAlignment="1">
      <alignment horizontal="right"/>
    </xf>
    <xf numFmtId="0" fontId="0" fillId="0" borderId="7" xfId="0" applyFont="1" applyFill="1" applyBorder="1" applyAlignment="1">
      <alignment horizontal="left" vertical="center"/>
    </xf>
    <xf numFmtId="0" fontId="0" fillId="0" borderId="0" xfId="0" applyFont="1" applyFill="1" applyBorder="1" applyAlignment="1">
      <alignment horizontal="left" vertical="center"/>
    </xf>
    <xf numFmtId="4" fontId="3" fillId="0" borderId="0" xfId="0" applyNumberFormat="1" applyFont="1" applyFill="1" applyBorder="1" applyAlignment="1">
      <alignment horizontal="right" vertical="center"/>
    </xf>
    <xf numFmtId="4" fontId="3" fillId="0" borderId="8" xfId="0" applyNumberFormat="1" applyFont="1" applyFill="1" applyBorder="1" applyAlignment="1">
      <alignment horizontal="right" vertical="center"/>
    </xf>
    <xf numFmtId="166" fontId="3" fillId="0" borderId="9" xfId="2" applyNumberFormat="1" applyFont="1" applyFill="1" applyBorder="1" applyAlignment="1">
      <alignment horizontal="right"/>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0" fillId="0" borderId="0" xfId="0" applyFont="1" applyFill="1" applyBorder="1" applyAlignment="1">
      <alignment horizontal="center" vertical="top" wrapText="1"/>
    </xf>
    <xf numFmtId="0" fontId="7" fillId="0" borderId="10"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6" fillId="0" borderId="9" xfId="0" applyFont="1" applyFill="1" applyBorder="1" applyAlignment="1">
      <alignment horizontal="left"/>
    </xf>
    <xf numFmtId="0" fontId="9" fillId="0" borderId="9" xfId="0" applyFont="1" applyFill="1" applyBorder="1" applyAlignment="1">
      <alignment horizontal="left"/>
    </xf>
    <xf numFmtId="0" fontId="6" fillId="0" borderId="10" xfId="0" applyFont="1" applyFill="1" applyBorder="1" applyAlignment="1">
      <alignment horizontal="center"/>
    </xf>
    <xf numFmtId="0" fontId="6" fillId="0" borderId="11" xfId="0" applyFont="1" applyFill="1" applyBorder="1" applyAlignment="1">
      <alignment horizontal="center"/>
    </xf>
    <xf numFmtId="0" fontId="6" fillId="0" borderId="12" xfId="0" applyFont="1" applyFill="1" applyBorder="1" applyAlignment="1">
      <alignment horizontal="center"/>
    </xf>
    <xf numFmtId="0" fontId="0" fillId="0" borderId="0" xfId="0" applyFont="1" applyFill="1" applyBorder="1" applyAlignment="1">
      <alignment horizontal="center" vertical="center" wrapText="1"/>
    </xf>
    <xf numFmtId="165" fontId="0" fillId="0" borderId="9" xfId="1" applyFont="1" applyFill="1" applyBorder="1" applyAlignment="1">
      <alignment horizontal="right" vertical="center"/>
    </xf>
    <xf numFmtId="166" fontId="0" fillId="0" borderId="9" xfId="1" applyNumberFormat="1" applyFont="1" applyFill="1" applyBorder="1" applyAlignment="1">
      <alignment vertical="center"/>
    </xf>
    <xf numFmtId="166" fontId="0" fillId="0" borderId="9" xfId="1" applyNumberFormat="1" applyFont="1" applyFill="1" applyBorder="1" applyAlignment="1">
      <alignment horizontal="right" vertical="center"/>
    </xf>
    <xf numFmtId="166" fontId="0" fillId="0" borderId="10" xfId="1" applyNumberFormat="1" applyFont="1" applyFill="1" applyBorder="1" applyAlignment="1">
      <alignment horizontal="right" vertical="center"/>
    </xf>
    <xf numFmtId="166" fontId="0" fillId="0" borderId="12" xfId="1" applyNumberFormat="1" applyFont="1" applyFill="1" applyBorder="1" applyAlignment="1">
      <alignment horizontal="right" vertical="center"/>
    </xf>
    <xf numFmtId="4" fontId="0" fillId="0" borderId="10" xfId="0" applyNumberFormat="1" applyFont="1" applyFill="1" applyBorder="1" applyAlignment="1">
      <alignment horizontal="right" vertical="center"/>
    </xf>
    <xf numFmtId="4" fontId="0" fillId="0" borderId="12" xfId="0" applyNumberFormat="1" applyFont="1" applyFill="1" applyBorder="1" applyAlignment="1">
      <alignment horizontal="right" vertical="center"/>
    </xf>
    <xf numFmtId="0" fontId="0" fillId="0" borderId="1" xfId="0" applyFont="1" applyFill="1" applyBorder="1" applyAlignment="1">
      <alignment horizontal="left" vertical="center" wrapText="1"/>
    </xf>
    <xf numFmtId="0" fontId="0" fillId="0" borderId="2" xfId="0" applyFont="1" applyFill="1" applyBorder="1" applyAlignment="1">
      <alignment horizontal="left" vertical="center" wrapText="1"/>
    </xf>
    <xf numFmtId="0" fontId="0" fillId="0" borderId="3" xfId="0" applyFont="1" applyFill="1" applyBorder="1" applyAlignment="1">
      <alignment horizontal="left" vertical="center" wrapText="1"/>
    </xf>
    <xf numFmtId="0" fontId="0" fillId="0" borderId="4"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6" xfId="0" applyFont="1" applyFill="1" applyBorder="1" applyAlignment="1">
      <alignment horizontal="left" vertical="center" wrapText="1"/>
    </xf>
    <xf numFmtId="0" fontId="3" fillId="0" borderId="10" xfId="0" applyFont="1" applyFill="1" applyBorder="1" applyAlignment="1">
      <alignment horizontal="left" vertical="center"/>
    </xf>
    <xf numFmtId="0" fontId="3" fillId="0" borderId="11" xfId="0" applyFont="1" applyFill="1" applyBorder="1" applyAlignment="1">
      <alignment horizontal="left" vertical="center"/>
    </xf>
    <xf numFmtId="165" fontId="3" fillId="0" borderId="11" xfId="1" applyFont="1" applyFill="1" applyBorder="1" applyAlignment="1">
      <alignment horizontal="center" vertical="center"/>
    </xf>
    <xf numFmtId="165" fontId="3" fillId="0" borderId="12" xfId="1" applyFont="1" applyFill="1" applyBorder="1" applyAlignment="1">
      <alignment horizontal="center" vertical="center"/>
    </xf>
    <xf numFmtId="4" fontId="3" fillId="0" borderId="9" xfId="0" applyNumberFormat="1" applyFont="1" applyFill="1" applyBorder="1" applyAlignment="1">
      <alignment horizontal="right"/>
    </xf>
    <xf numFmtId="0" fontId="0" fillId="0" borderId="1" xfId="0" applyFont="1" applyFill="1" applyBorder="1" applyAlignment="1">
      <alignment horizontal="left"/>
    </xf>
    <xf numFmtId="0" fontId="0" fillId="0" borderId="2" xfId="0" applyFont="1" applyFill="1" applyBorder="1" applyAlignment="1">
      <alignment horizontal="left"/>
    </xf>
    <xf numFmtId="0" fontId="0" fillId="0" borderId="3" xfId="0" applyFont="1" applyFill="1" applyBorder="1" applyAlignment="1">
      <alignment horizontal="left"/>
    </xf>
    <xf numFmtId="166" fontId="3" fillId="0" borderId="11" xfId="2" applyNumberFormat="1" applyFont="1" applyFill="1" applyBorder="1" applyAlignment="1">
      <alignment horizontal="right"/>
    </xf>
    <xf numFmtId="166" fontId="3" fillId="0" borderId="12" xfId="2" applyNumberFormat="1" applyFont="1" applyFill="1" applyBorder="1" applyAlignment="1">
      <alignment horizontal="right"/>
    </xf>
    <xf numFmtId="4" fontId="0" fillId="0" borderId="9" xfId="0" applyNumberFormat="1" applyFont="1" applyFill="1" applyBorder="1" applyAlignment="1">
      <alignment horizontal="right"/>
    </xf>
    <xf numFmtId="4" fontId="0" fillId="0" borderId="9" xfId="0" applyNumberFormat="1" applyFont="1" applyFill="1" applyBorder="1" applyAlignment="1">
      <alignment horizontal="center"/>
    </xf>
    <xf numFmtId="165" fontId="3" fillId="0" borderId="11" xfId="0" applyNumberFormat="1" applyFont="1" applyFill="1" applyBorder="1" applyAlignment="1">
      <alignment horizontal="center" vertical="center"/>
    </xf>
    <xf numFmtId="165" fontId="3" fillId="0" borderId="12" xfId="0" applyNumberFormat="1" applyFont="1" applyFill="1" applyBorder="1" applyAlignment="1">
      <alignment horizontal="center" vertical="center"/>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5" fillId="3" borderId="10" xfId="0" applyFont="1" applyFill="1" applyBorder="1" applyAlignment="1">
      <alignment horizontal="left" vertical="center"/>
    </xf>
    <xf numFmtId="0" fontId="5" fillId="3" borderId="11" xfId="0" applyFont="1" applyFill="1" applyBorder="1" applyAlignment="1">
      <alignment horizontal="left" vertical="center"/>
    </xf>
    <xf numFmtId="0" fontId="5" fillId="3" borderId="12" xfId="0" applyFont="1" applyFill="1" applyBorder="1" applyAlignment="1">
      <alignment horizontal="left" vertical="center"/>
    </xf>
    <xf numFmtId="0" fontId="5" fillId="0" borderId="10"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0" fillId="0" borderId="7" xfId="0" applyFont="1" applyFill="1" applyBorder="1" applyAlignment="1">
      <alignment horizontal="left"/>
    </xf>
    <xf numFmtId="0" fontId="0" fillId="0" borderId="0" xfId="0" applyFont="1" applyFill="1" applyBorder="1" applyAlignment="1">
      <alignment horizontal="left"/>
    </xf>
    <xf numFmtId="4" fontId="0" fillId="0" borderId="0" xfId="0" applyNumberFormat="1" applyFont="1" applyFill="1" applyBorder="1" applyAlignment="1">
      <alignment horizontal="right"/>
    </xf>
    <xf numFmtId="4" fontId="0" fillId="0" borderId="0" xfId="0" applyNumberFormat="1" applyFont="1" applyFill="1" applyBorder="1" applyAlignment="1">
      <alignment horizontal="center"/>
    </xf>
    <xf numFmtId="4" fontId="0" fillId="0" borderId="8" xfId="0" applyNumberFormat="1" applyFont="1" applyFill="1" applyBorder="1" applyAlignment="1">
      <alignment horizontal="center"/>
    </xf>
    <xf numFmtId="4" fontId="3" fillId="0" borderId="11" xfId="2" applyNumberFormat="1" applyFont="1" applyFill="1" applyBorder="1" applyAlignment="1">
      <alignment horizontal="right"/>
    </xf>
    <xf numFmtId="4" fontId="3" fillId="0" borderId="12" xfId="2" applyNumberFormat="1" applyFont="1" applyFill="1" applyBorder="1" applyAlignment="1">
      <alignment horizontal="right"/>
    </xf>
    <xf numFmtId="4" fontId="1" fillId="0" borderId="9" xfId="2" applyNumberFormat="1" applyFont="1" applyFill="1" applyBorder="1" applyAlignment="1">
      <alignment horizontal="right"/>
    </xf>
    <xf numFmtId="4" fontId="1" fillId="0" borderId="9" xfId="2" applyNumberFormat="1" applyFont="1" applyFill="1" applyBorder="1" applyAlignment="1">
      <alignment horizontal="center"/>
    </xf>
    <xf numFmtId="0" fontId="3" fillId="0" borderId="10" xfId="0" applyFont="1" applyFill="1" applyBorder="1" applyAlignment="1">
      <alignment horizontal="center"/>
    </xf>
    <xf numFmtId="0" fontId="3" fillId="0" borderId="11" xfId="0" applyFont="1" applyFill="1" applyBorder="1" applyAlignment="1">
      <alignment horizontal="center"/>
    </xf>
    <xf numFmtId="0" fontId="3" fillId="0" borderId="12" xfId="0" applyFont="1" applyFill="1" applyBorder="1" applyAlignment="1">
      <alignment horizontal="center"/>
    </xf>
    <xf numFmtId="0" fontId="0" fillId="0" borderId="10" xfId="0" applyFont="1" applyFill="1" applyBorder="1" applyAlignment="1">
      <alignment horizontal="left"/>
    </xf>
    <xf numFmtId="0" fontId="0" fillId="0" borderId="11" xfId="0" applyFont="1" applyFill="1" applyBorder="1" applyAlignment="1">
      <alignment horizontal="left"/>
    </xf>
    <xf numFmtId="0" fontId="0" fillId="0" borderId="12" xfId="0" applyFont="1" applyFill="1" applyBorder="1" applyAlignment="1">
      <alignment horizontal="left"/>
    </xf>
    <xf numFmtId="4" fontId="1" fillId="0" borderId="10" xfId="2" applyNumberFormat="1" applyFont="1" applyFill="1" applyBorder="1" applyAlignment="1">
      <alignment horizontal="right"/>
    </xf>
    <xf numFmtId="4" fontId="1" fillId="0" borderId="11" xfId="2" applyNumberFormat="1" applyFont="1" applyFill="1" applyBorder="1" applyAlignment="1">
      <alignment horizontal="right"/>
    </xf>
    <xf numFmtId="4" fontId="1" fillId="0" borderId="12" xfId="2" applyNumberFormat="1" applyFont="1" applyFill="1" applyBorder="1" applyAlignment="1">
      <alignment horizontal="right"/>
    </xf>
    <xf numFmtId="4" fontId="1" fillId="0" borderId="10" xfId="2" applyNumberFormat="1" applyFont="1" applyFill="1" applyBorder="1" applyAlignment="1">
      <alignment horizontal="center"/>
    </xf>
    <xf numFmtId="4" fontId="1" fillId="0" borderId="11" xfId="2" applyNumberFormat="1" applyFont="1" applyFill="1" applyBorder="1" applyAlignment="1">
      <alignment horizontal="center"/>
    </xf>
    <xf numFmtId="4" fontId="1" fillId="0" borderId="12" xfId="2" applyNumberFormat="1" applyFont="1" applyFill="1" applyBorder="1" applyAlignment="1">
      <alignment horizontal="center"/>
    </xf>
    <xf numFmtId="0" fontId="0" fillId="0" borderId="10" xfId="0" applyFont="1" applyFill="1" applyBorder="1" applyAlignment="1">
      <alignment horizontal="justify" vertical="justify"/>
    </xf>
    <xf numFmtId="0" fontId="0" fillId="0" borderId="11" xfId="0" applyFont="1" applyFill="1" applyBorder="1" applyAlignment="1">
      <alignment horizontal="justify" vertical="justify"/>
    </xf>
    <xf numFmtId="0" fontId="0" fillId="0" borderId="12" xfId="0" applyFont="1" applyFill="1" applyBorder="1" applyAlignment="1">
      <alignment horizontal="justify" vertical="justify"/>
    </xf>
    <xf numFmtId="0" fontId="3" fillId="0" borderId="13" xfId="0" applyFont="1" applyFill="1" applyBorder="1" applyAlignment="1">
      <alignment horizontal="left"/>
    </xf>
    <xf numFmtId="4" fontId="3" fillId="0" borderId="13" xfId="0" applyNumberFormat="1" applyFont="1" applyFill="1" applyBorder="1" applyAlignment="1">
      <alignment horizontal="right"/>
    </xf>
    <xf numFmtId="165" fontId="0" fillId="0" borderId="9" xfId="1" applyFont="1" applyFill="1" applyBorder="1" applyAlignment="1">
      <alignment horizontal="center"/>
    </xf>
    <xf numFmtId="165" fontId="0" fillId="0" borderId="11" xfId="1" applyFont="1" applyFill="1" applyBorder="1" applyAlignment="1">
      <alignment horizontal="center"/>
    </xf>
    <xf numFmtId="165" fontId="0" fillId="0" borderId="12" xfId="1" applyFont="1" applyFill="1" applyBorder="1" applyAlignment="1">
      <alignment horizontal="center"/>
    </xf>
    <xf numFmtId="165" fontId="0" fillId="0" borderId="9" xfId="1" applyFont="1" applyFill="1" applyBorder="1" applyAlignment="1">
      <alignment horizontal="right"/>
    </xf>
    <xf numFmtId="166" fontId="0" fillId="0" borderId="9" xfId="1" applyNumberFormat="1" applyFont="1" applyFill="1" applyBorder="1" applyAlignment="1">
      <alignment horizontal="right"/>
    </xf>
    <xf numFmtId="4" fontId="0" fillId="0" borderId="10" xfId="0" applyNumberFormat="1" applyFont="1" applyFill="1" applyBorder="1" applyAlignment="1">
      <alignment horizontal="center"/>
    </xf>
    <xf numFmtId="4" fontId="0" fillId="0" borderId="11" xfId="0" applyNumberFormat="1" applyFont="1" applyFill="1" applyBorder="1" applyAlignment="1">
      <alignment horizontal="center"/>
    </xf>
    <xf numFmtId="4" fontId="0" fillId="0" borderId="12" xfId="0" applyNumberFormat="1" applyFont="1" applyFill="1" applyBorder="1" applyAlignment="1">
      <alignment horizontal="center"/>
    </xf>
    <xf numFmtId="165" fontId="0" fillId="0" borderId="10" xfId="1" applyFont="1" applyFill="1" applyBorder="1" applyAlignment="1">
      <alignment horizontal="right"/>
    </xf>
    <xf numFmtId="165" fontId="0" fillId="0" borderId="11" xfId="1" applyFont="1" applyFill="1" applyBorder="1" applyAlignment="1">
      <alignment horizontal="right"/>
    </xf>
    <xf numFmtId="165" fontId="0" fillId="0" borderId="12" xfId="1" applyFont="1" applyFill="1" applyBorder="1" applyAlignment="1">
      <alignment horizontal="right"/>
    </xf>
    <xf numFmtId="4" fontId="0" fillId="0" borderId="8" xfId="0" applyNumberFormat="1" applyFont="1" applyFill="1" applyBorder="1" applyAlignment="1">
      <alignment horizontal="right"/>
    </xf>
    <xf numFmtId="0" fontId="8" fillId="0" borderId="9" xfId="0" applyFont="1" applyFill="1" applyBorder="1" applyAlignment="1">
      <alignment horizontal="left" wrapText="1"/>
    </xf>
    <xf numFmtId="4" fontId="0" fillId="0" borderId="9" xfId="0" applyNumberFormat="1" applyFont="1" applyFill="1" applyBorder="1" applyAlignment="1">
      <alignment horizontal="center" vertical="center"/>
    </xf>
    <xf numFmtId="4" fontId="0" fillId="0" borderId="9" xfId="1" applyNumberFormat="1" applyFont="1" applyFill="1" applyBorder="1" applyAlignment="1">
      <alignment horizontal="right"/>
    </xf>
    <xf numFmtId="0" fontId="5" fillId="2" borderId="10" xfId="0" applyFont="1" applyFill="1" applyBorder="1" applyAlignment="1">
      <alignment horizontal="left" vertical="center"/>
    </xf>
    <xf numFmtId="0" fontId="5" fillId="2" borderId="11" xfId="0" applyFont="1" applyFill="1" applyBorder="1" applyAlignment="1">
      <alignment horizontal="left" vertical="center"/>
    </xf>
    <xf numFmtId="0" fontId="5" fillId="2" borderId="12" xfId="0" applyFont="1" applyFill="1" applyBorder="1" applyAlignment="1">
      <alignment horizontal="left" vertical="center"/>
    </xf>
    <xf numFmtId="0" fontId="8" fillId="0" borderId="14" xfId="0" applyFont="1" applyFill="1" applyBorder="1" applyAlignment="1">
      <alignment horizontal="left" wrapText="1"/>
    </xf>
    <xf numFmtId="4" fontId="0" fillId="0" borderId="14" xfId="0" applyNumberFormat="1" applyFont="1" applyFill="1" applyBorder="1" applyAlignment="1">
      <alignment horizontal="right" vertical="center"/>
    </xf>
    <xf numFmtId="4" fontId="0" fillId="0" borderId="14" xfId="0" applyNumberFormat="1" applyFont="1" applyFill="1" applyBorder="1" applyAlignment="1">
      <alignment horizontal="center" vertical="center"/>
    </xf>
    <xf numFmtId="4" fontId="3" fillId="0" borderId="10" xfId="0" applyNumberFormat="1" applyFont="1" applyFill="1" applyBorder="1" applyAlignment="1">
      <alignment horizontal="right" vertical="center"/>
    </xf>
    <xf numFmtId="4" fontId="3" fillId="0" borderId="11" xfId="0" applyNumberFormat="1" applyFont="1" applyFill="1" applyBorder="1" applyAlignment="1">
      <alignment horizontal="right" vertical="center"/>
    </xf>
    <xf numFmtId="4" fontId="3" fillId="0" borderId="12" xfId="0" applyNumberFormat="1" applyFont="1" applyFill="1" applyBorder="1" applyAlignment="1">
      <alignment horizontal="right" vertical="center"/>
    </xf>
    <xf numFmtId="0" fontId="0" fillId="0" borderId="10" xfId="0" applyFont="1" applyFill="1" applyBorder="1" applyAlignment="1">
      <alignment horizontal="center" vertical="top"/>
    </xf>
    <xf numFmtId="0" fontId="0" fillId="0" borderId="11" xfId="0" applyFont="1" applyFill="1" applyBorder="1" applyAlignment="1">
      <alignment horizontal="center" vertical="top"/>
    </xf>
    <xf numFmtId="0" fontId="0" fillId="0" borderId="12" xfId="0" applyFont="1" applyFill="1" applyBorder="1" applyAlignment="1">
      <alignment horizontal="center" vertical="top"/>
    </xf>
    <xf numFmtId="0" fontId="12" fillId="0" borderId="9" xfId="0" applyFont="1" applyFill="1" applyBorder="1" applyAlignment="1">
      <alignment horizontal="left" vertical="center"/>
    </xf>
    <xf numFmtId="165" fontId="3" fillId="0" borderId="10" xfId="1" applyFont="1" applyFill="1" applyBorder="1" applyAlignment="1">
      <alignment horizontal="center" vertical="center"/>
    </xf>
    <xf numFmtId="0" fontId="12" fillId="0" borderId="9" xfId="0" applyFont="1" applyFill="1" applyBorder="1" applyAlignment="1">
      <alignment horizontal="left" vertical="top"/>
    </xf>
    <xf numFmtId="4" fontId="0" fillId="0" borderId="9" xfId="2" applyNumberFormat="1" applyFont="1" applyFill="1" applyBorder="1" applyAlignment="1">
      <alignment horizontal="center"/>
    </xf>
    <xf numFmtId="165" fontId="3" fillId="0" borderId="9" xfId="1" applyFont="1" applyFill="1" applyBorder="1" applyAlignment="1">
      <alignment horizontal="center" vertical="center"/>
    </xf>
    <xf numFmtId="0" fontId="12" fillId="0" borderId="10" xfId="0" applyFont="1" applyFill="1" applyBorder="1" applyAlignment="1">
      <alignment horizontal="center" vertical="top"/>
    </xf>
    <xf numFmtId="0" fontId="12" fillId="0" borderId="11" xfId="0" applyFont="1" applyFill="1" applyBorder="1" applyAlignment="1">
      <alignment horizontal="center" vertical="top"/>
    </xf>
    <xf numFmtId="0" fontId="12" fillId="0" borderId="12" xfId="0" applyFont="1" applyFill="1" applyBorder="1" applyAlignment="1">
      <alignment horizontal="center" vertical="top"/>
    </xf>
    <xf numFmtId="0" fontId="5" fillId="2" borderId="13" xfId="0" applyFont="1" applyFill="1" applyBorder="1" applyAlignment="1">
      <alignment horizontal="left" vertical="center"/>
    </xf>
    <xf numFmtId="0" fontId="3" fillId="0" borderId="9" xfId="0" applyNumberFormat="1" applyFont="1" applyFill="1" applyBorder="1" applyAlignment="1">
      <alignment horizontal="center"/>
    </xf>
    <xf numFmtId="4" fontId="3" fillId="0" borderId="9" xfId="0" applyNumberFormat="1" applyFont="1" applyFill="1" applyBorder="1" applyAlignment="1">
      <alignment horizontal="center"/>
    </xf>
    <xf numFmtId="4" fontId="3" fillId="0" borderId="9" xfId="2" applyNumberFormat="1" applyFont="1" applyFill="1" applyBorder="1" applyAlignment="1">
      <alignment horizontal="center"/>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7"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8" xfId="0" applyFont="1" applyFill="1" applyBorder="1" applyAlignment="1">
      <alignment horizontal="center" vertical="center"/>
    </xf>
    <xf numFmtId="0" fontId="3" fillId="0" borderId="1" xfId="0" applyFont="1" applyFill="1" applyBorder="1" applyAlignment="1">
      <alignment horizontal="center"/>
    </xf>
    <xf numFmtId="0" fontId="3" fillId="0" borderId="2" xfId="0" applyFont="1" applyFill="1" applyBorder="1" applyAlignment="1">
      <alignment horizontal="center"/>
    </xf>
    <xf numFmtId="0" fontId="3" fillId="0" borderId="3" xfId="0" applyFont="1" applyFill="1" applyBorder="1" applyAlignment="1">
      <alignment horizontal="center"/>
    </xf>
    <xf numFmtId="4" fontId="3" fillId="0" borderId="9" xfId="2" applyNumberFormat="1" applyFont="1" applyFill="1" applyBorder="1" applyAlignment="1">
      <alignment horizontal="right" vertical="center"/>
    </xf>
    <xf numFmtId="4" fontId="3" fillId="0" borderId="11" xfId="0" applyNumberFormat="1" applyFont="1" applyFill="1" applyBorder="1" applyAlignment="1">
      <alignment horizontal="right" vertical="center" wrapText="1"/>
    </xf>
    <xf numFmtId="4" fontId="3" fillId="0" borderId="12" xfId="0" applyNumberFormat="1" applyFont="1" applyFill="1" applyBorder="1" applyAlignment="1">
      <alignment horizontal="right" vertical="center" wrapText="1"/>
    </xf>
    <xf numFmtId="4" fontId="0" fillId="0" borderId="9" xfId="2" applyNumberFormat="1" applyFont="1" applyFill="1" applyBorder="1" applyAlignment="1">
      <alignment horizontal="right"/>
    </xf>
    <xf numFmtId="4" fontId="10" fillId="0" borderId="11" xfId="2" applyNumberFormat="1" applyFont="1" applyFill="1" applyBorder="1" applyAlignment="1">
      <alignment horizontal="right"/>
    </xf>
    <xf numFmtId="4" fontId="10" fillId="0" borderId="12" xfId="2" applyNumberFormat="1" applyFont="1" applyFill="1" applyBorder="1" applyAlignment="1">
      <alignment horizontal="right"/>
    </xf>
    <xf numFmtId="0" fontId="3" fillId="0" borderId="7" xfId="0" applyFont="1" applyFill="1" applyBorder="1" applyAlignment="1">
      <alignment horizontal="left"/>
    </xf>
    <xf numFmtId="0" fontId="3" fillId="0" borderId="0" xfId="0" applyFont="1" applyFill="1" applyBorder="1" applyAlignment="1">
      <alignment horizontal="left"/>
    </xf>
    <xf numFmtId="0" fontId="3" fillId="0" borderId="0" xfId="0" applyFont="1" applyFill="1" applyBorder="1" applyAlignment="1">
      <alignment horizontal="right"/>
    </xf>
    <xf numFmtId="0" fontId="3" fillId="0" borderId="8" xfId="0" applyFont="1" applyFill="1" applyBorder="1" applyAlignment="1">
      <alignment horizontal="right"/>
    </xf>
    <xf numFmtId="4" fontId="3" fillId="0" borderId="9" xfId="2" applyNumberFormat="1" applyFont="1" applyFill="1" applyBorder="1" applyAlignment="1">
      <alignment horizontal="right"/>
    </xf>
    <xf numFmtId="4" fontId="3" fillId="0" borderId="10" xfId="2" applyNumberFormat="1" applyFont="1" applyFill="1" applyBorder="1" applyAlignment="1">
      <alignment horizontal="center"/>
    </xf>
    <xf numFmtId="4" fontId="3" fillId="0" borderId="11" xfId="2" applyNumberFormat="1" applyFont="1" applyFill="1" applyBorder="1" applyAlignment="1">
      <alignment horizontal="center"/>
    </xf>
    <xf numFmtId="4" fontId="3" fillId="0" borderId="12" xfId="2" applyNumberFormat="1" applyFont="1" applyFill="1" applyBorder="1" applyAlignment="1">
      <alignment horizontal="center"/>
    </xf>
    <xf numFmtId="0" fontId="0" fillId="0" borderId="10" xfId="0" applyFont="1" applyFill="1" applyBorder="1" applyAlignment="1">
      <alignment horizontal="center" vertical="justify" wrapText="1"/>
    </xf>
    <xf numFmtId="0" fontId="0" fillId="0" borderId="11" xfId="0" applyFont="1" applyFill="1" applyBorder="1" applyAlignment="1">
      <alignment horizontal="center" vertical="justify" wrapText="1"/>
    </xf>
    <xf numFmtId="0" fontId="0" fillId="0" borderId="12" xfId="0" applyFont="1" applyFill="1" applyBorder="1" applyAlignment="1">
      <alignment horizontal="center" vertical="justify" wrapText="1"/>
    </xf>
    <xf numFmtId="0" fontId="3" fillId="0" borderId="9" xfId="0" applyFont="1" applyFill="1" applyBorder="1" applyAlignment="1">
      <alignment horizontal="center"/>
    </xf>
    <xf numFmtId="4" fontId="0" fillId="0" borderId="11" xfId="2" applyNumberFormat="1" applyFont="1" applyFill="1" applyBorder="1" applyAlignment="1">
      <alignment horizontal="right"/>
    </xf>
    <xf numFmtId="4" fontId="0" fillId="0" borderId="12" xfId="2" applyNumberFormat="1" applyFont="1" applyFill="1" applyBorder="1" applyAlignment="1">
      <alignment horizontal="right"/>
    </xf>
    <xf numFmtId="0" fontId="0" fillId="0" borderId="4" xfId="0" applyFont="1" applyFill="1" applyBorder="1" applyAlignment="1">
      <alignment horizontal="center"/>
    </xf>
    <xf numFmtId="0" fontId="0" fillId="0" borderId="5" xfId="0" applyFont="1" applyFill="1" applyBorder="1" applyAlignment="1">
      <alignment horizontal="center"/>
    </xf>
    <xf numFmtId="0" fontId="0" fillId="0" borderId="6" xfId="0" applyFont="1" applyFill="1" applyBorder="1" applyAlignment="1">
      <alignment horizontal="center"/>
    </xf>
    <xf numFmtId="0" fontId="0" fillId="0" borderId="7" xfId="0" applyFont="1" applyFill="1" applyBorder="1" applyAlignment="1">
      <alignment horizontal="justify" vertical="justify" wrapText="1"/>
    </xf>
    <xf numFmtId="0" fontId="0" fillId="0" borderId="0" xfId="0" applyFont="1" applyFill="1" applyBorder="1" applyAlignment="1">
      <alignment horizontal="justify" vertical="justify" wrapText="1"/>
    </xf>
    <xf numFmtId="0" fontId="0" fillId="0" borderId="8" xfId="0" applyFont="1" applyFill="1" applyBorder="1" applyAlignment="1">
      <alignment horizontal="justify" vertical="justify" wrapText="1"/>
    </xf>
    <xf numFmtId="0" fontId="3" fillId="0" borderId="7" xfId="0" applyFont="1" applyFill="1" applyBorder="1" applyAlignment="1">
      <alignment horizontal="left" vertical="top" wrapText="1"/>
    </xf>
    <xf numFmtId="0" fontId="3" fillId="0" borderId="0" xfId="0" applyFont="1" applyFill="1" applyBorder="1"/>
    <xf numFmtId="0" fontId="3" fillId="0" borderId="8" xfId="0" applyFont="1" applyFill="1" applyBorder="1" applyAlignment="1">
      <alignment horizontal="left" vertical="top" wrapText="1"/>
    </xf>
    <xf numFmtId="0" fontId="0" fillId="0" borderId="4" xfId="0" applyFont="1" applyFill="1" applyBorder="1" applyAlignment="1">
      <alignment horizontal="justify" vertical="justify" wrapText="1"/>
    </xf>
    <xf numFmtId="0" fontId="0" fillId="0" borderId="5" xfId="0" applyFont="1" applyFill="1" applyBorder="1" applyAlignment="1">
      <alignment horizontal="justify" vertical="justify"/>
    </xf>
    <xf numFmtId="0" fontId="0" fillId="0" borderId="6" xfId="0" applyFont="1" applyFill="1" applyBorder="1" applyAlignment="1">
      <alignment horizontal="justify" vertical="justify"/>
    </xf>
    <xf numFmtId="0" fontId="5" fillId="2" borderId="9" xfId="0" applyFont="1" applyFill="1" applyBorder="1" applyAlignment="1">
      <alignment horizontal="center" vertical="center" wrapText="1"/>
    </xf>
    <xf numFmtId="0" fontId="13" fillId="2" borderId="9" xfId="0" applyFont="1" applyFill="1" applyBorder="1"/>
    <xf numFmtId="0" fontId="3" fillId="0" borderId="1" xfId="0" applyFont="1" applyFill="1" applyBorder="1" applyAlignment="1">
      <alignment horizontal="left"/>
    </xf>
    <xf numFmtId="0" fontId="3" fillId="0" borderId="2" xfId="0" applyFont="1" applyFill="1" applyBorder="1" applyAlignment="1">
      <alignment horizontal="left"/>
    </xf>
    <xf numFmtId="0" fontId="3" fillId="0" borderId="3" xfId="0" applyFont="1" applyFill="1" applyBorder="1" applyAlignment="1">
      <alignment horizontal="left"/>
    </xf>
    <xf numFmtId="0" fontId="0" fillId="0" borderId="7" xfId="0" applyFont="1" applyFill="1" applyBorder="1" applyAlignment="1">
      <alignment horizontal="justify" vertical="justify"/>
    </xf>
    <xf numFmtId="0" fontId="0" fillId="0" borderId="0" xfId="0" applyFont="1" applyFill="1" applyBorder="1" applyAlignment="1">
      <alignment horizontal="justify" vertical="justify"/>
    </xf>
    <xf numFmtId="0" fontId="0" fillId="0" borderId="8" xfId="0" applyFont="1" applyFill="1" applyBorder="1" applyAlignment="1">
      <alignment horizontal="justify" vertical="justify"/>
    </xf>
    <xf numFmtId="0" fontId="3" fillId="0" borderId="7" xfId="0" applyFont="1" applyFill="1" applyBorder="1" applyAlignment="1">
      <alignment horizontal="justify" vertical="justify"/>
    </xf>
    <xf numFmtId="0" fontId="0" fillId="0" borderId="7" xfId="0" applyFont="1" applyFill="1" applyBorder="1" applyAlignment="1">
      <alignment horizontal="center" vertical="justify"/>
    </xf>
    <xf numFmtId="0" fontId="0" fillId="0" borderId="0" xfId="0" applyFont="1" applyFill="1" applyBorder="1" applyAlignment="1">
      <alignment horizontal="center" vertical="justify"/>
    </xf>
    <xf numFmtId="0" fontId="0" fillId="0" borderId="8" xfId="0" applyFont="1" applyFill="1" applyBorder="1" applyAlignment="1">
      <alignment horizontal="center" vertical="justify"/>
    </xf>
    <xf numFmtId="0" fontId="3" fillId="0" borderId="7" xfId="0" applyFont="1" applyFill="1" applyBorder="1" applyAlignment="1">
      <alignment horizontal="left" vertical="center"/>
    </xf>
    <xf numFmtId="0" fontId="3" fillId="0" borderId="0" xfId="0" applyFont="1" applyFill="1" applyBorder="1" applyAlignment="1">
      <alignment horizontal="left" vertical="center"/>
    </xf>
    <xf numFmtId="0" fontId="3" fillId="0" borderId="8" xfId="0" applyFont="1" applyFill="1" applyBorder="1" applyAlignment="1">
      <alignment horizontal="left" vertical="center"/>
    </xf>
    <xf numFmtId="0" fontId="0" fillId="0" borderId="1" xfId="0" applyFont="1" applyFill="1" applyBorder="1" applyAlignment="1">
      <alignment horizontal="justify" vertical="justify" wrapText="1"/>
    </xf>
    <xf numFmtId="0" fontId="0" fillId="0" borderId="2" xfId="0" applyFont="1" applyFill="1" applyBorder="1" applyAlignment="1">
      <alignment horizontal="justify" vertical="justify"/>
    </xf>
    <xf numFmtId="0" fontId="0" fillId="0" borderId="3" xfId="0" applyFont="1" applyFill="1" applyBorder="1" applyAlignment="1">
      <alignment horizontal="justify" vertical="justify"/>
    </xf>
    <xf numFmtId="0" fontId="0" fillId="0" borderId="7" xfId="0" applyFont="1" applyFill="1" applyBorder="1" applyAlignment="1">
      <alignment horizontal="center" vertical="justify" wrapText="1"/>
    </xf>
    <xf numFmtId="0" fontId="0" fillId="0" borderId="0" xfId="0" applyFont="1" applyFill="1" applyBorder="1" applyAlignment="1">
      <alignment horizontal="center" vertical="justify" wrapText="1"/>
    </xf>
    <xf numFmtId="0" fontId="0" fillId="0" borderId="8" xfId="0" applyFont="1" applyFill="1" applyBorder="1" applyAlignment="1">
      <alignment horizontal="center" vertical="justify" wrapText="1"/>
    </xf>
    <xf numFmtId="0" fontId="3" fillId="0" borderId="8" xfId="0" applyFont="1" applyFill="1" applyBorder="1" applyAlignment="1">
      <alignment horizontal="left"/>
    </xf>
    <xf numFmtId="0" fontId="0" fillId="0" borderId="4" xfId="0" applyFont="1" applyFill="1" applyBorder="1" applyAlignment="1">
      <alignment horizontal="left"/>
    </xf>
    <xf numFmtId="0" fontId="0" fillId="0" borderId="5" xfId="0" applyFont="1" applyFill="1" applyBorder="1" applyAlignment="1">
      <alignment horizontal="left"/>
    </xf>
    <xf numFmtId="0" fontId="0" fillId="0" borderId="6" xfId="0" applyFont="1" applyFill="1" applyBorder="1" applyAlignment="1">
      <alignment horizontal="left"/>
    </xf>
    <xf numFmtId="0" fontId="0" fillId="0" borderId="8" xfId="0" applyFont="1" applyFill="1" applyBorder="1" applyAlignment="1">
      <alignment horizontal="left"/>
    </xf>
    <xf numFmtId="0" fontId="0" fillId="0" borderId="7" xfId="0" applyFont="1" applyFill="1" applyBorder="1" applyAlignment="1">
      <alignment horizontal="left" wrapText="1"/>
    </xf>
    <xf numFmtId="0" fontId="0" fillId="0" borderId="0" xfId="0" applyFont="1" applyFill="1" applyBorder="1" applyAlignment="1">
      <alignment horizontal="left" wrapText="1"/>
    </xf>
    <xf numFmtId="0" fontId="0" fillId="0" borderId="7" xfId="0" applyFont="1" applyFill="1" applyBorder="1" applyAlignment="1">
      <alignment horizontal="left" vertical="center" wrapText="1"/>
    </xf>
    <xf numFmtId="0" fontId="0" fillId="0" borderId="0" xfId="0" applyFont="1" applyFill="1" applyBorder="1" applyAlignment="1">
      <alignment vertical="center"/>
    </xf>
    <xf numFmtId="0" fontId="0" fillId="0" borderId="8" xfId="0" applyFont="1" applyFill="1" applyBorder="1" applyAlignment="1">
      <alignment horizontal="left" vertical="center" wrapText="1"/>
    </xf>
    <xf numFmtId="0" fontId="17" fillId="0" borderId="9" xfId="0" applyFont="1" applyFill="1" applyBorder="1" applyAlignment="1">
      <alignment horizontal="left" wrapText="1" readingOrder="1"/>
    </xf>
    <xf numFmtId="0" fontId="0" fillId="0" borderId="7" xfId="0" applyFont="1" applyFill="1" applyBorder="1" applyAlignment="1">
      <alignment vertical="center" wrapText="1"/>
    </xf>
    <xf numFmtId="0" fontId="0" fillId="0" borderId="8" xfId="0" applyFont="1" applyFill="1" applyBorder="1" applyAlignment="1">
      <alignment vertical="center" wrapText="1"/>
    </xf>
    <xf numFmtId="0" fontId="0" fillId="0" borderId="7"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14" fillId="0" borderId="9" xfId="0" applyFont="1" applyFill="1" applyBorder="1" applyAlignment="1">
      <alignment horizontal="center" vertical="center" wrapText="1" readingOrder="1"/>
    </xf>
    <xf numFmtId="0" fontId="16" fillId="0" borderId="9" xfId="0" applyFont="1" applyFill="1" applyBorder="1" applyAlignment="1">
      <alignment horizontal="center" vertical="center" wrapText="1" readingOrder="1"/>
    </xf>
    <xf numFmtId="3" fontId="16" fillId="0" borderId="9" xfId="0" applyNumberFormat="1" applyFont="1" applyFill="1" applyBorder="1" applyAlignment="1">
      <alignment horizontal="center" wrapText="1" readingOrder="1"/>
    </xf>
    <xf numFmtId="0" fontId="16" fillId="0" borderId="9" xfId="0" applyFont="1" applyFill="1" applyBorder="1" applyAlignment="1">
      <alignment horizontal="center" wrapText="1" readingOrder="1"/>
    </xf>
    <xf numFmtId="0" fontId="3" fillId="0" borderId="9" xfId="0" applyFont="1" applyFill="1" applyBorder="1" applyAlignment="1">
      <alignment horizontal="center" wrapText="1"/>
    </xf>
    <xf numFmtId="49" fontId="17" fillId="0" borderId="9" xfId="0" applyNumberFormat="1" applyFont="1" applyFill="1" applyBorder="1" applyAlignment="1">
      <alignment horizontal="left" wrapText="1" readingOrder="1"/>
    </xf>
    <xf numFmtId="0" fontId="17" fillId="0" borderId="9" xfId="0" applyFont="1" applyFill="1" applyBorder="1" applyAlignment="1">
      <alignment horizontal="left" vertical="center" wrapText="1" readingOrder="1"/>
    </xf>
    <xf numFmtId="0" fontId="16" fillId="0" borderId="10" xfId="0" applyFont="1" applyFill="1" applyBorder="1" applyAlignment="1">
      <alignment horizontal="left" wrapText="1" readingOrder="1"/>
    </xf>
    <xf numFmtId="0" fontId="16" fillId="0" borderId="11" xfId="0" applyFont="1" applyFill="1" applyBorder="1" applyAlignment="1">
      <alignment horizontal="left" wrapText="1" readingOrder="1"/>
    </xf>
    <xf numFmtId="0" fontId="0" fillId="0" borderId="7" xfId="0" applyFill="1" applyBorder="1" applyAlignment="1">
      <alignment horizontal="justify" vertical="justify" wrapText="1"/>
    </xf>
    <xf numFmtId="0" fontId="0" fillId="0" borderId="5" xfId="0" applyFont="1" applyFill="1" applyBorder="1" applyAlignment="1">
      <alignment horizontal="justify" vertical="justify" wrapText="1"/>
    </xf>
    <xf numFmtId="0" fontId="0" fillId="0" borderId="6" xfId="0" applyFont="1" applyFill="1" applyBorder="1" applyAlignment="1">
      <alignment horizontal="justify" vertical="justify" wrapText="1"/>
    </xf>
    <xf numFmtId="0" fontId="0" fillId="0" borderId="2" xfId="0" applyFont="1" applyFill="1" applyBorder="1" applyAlignment="1">
      <alignment horizontal="justify" vertical="justify" wrapText="1"/>
    </xf>
    <xf numFmtId="0" fontId="0" fillId="0" borderId="3" xfId="0" applyFont="1" applyFill="1" applyBorder="1" applyAlignment="1">
      <alignment horizontal="justify" vertical="justify" wrapText="1"/>
    </xf>
    <xf numFmtId="0" fontId="0" fillId="0" borderId="0" xfId="0" applyFont="1" applyFill="1" applyBorder="1" applyAlignment="1">
      <alignment horizontal="left" vertical="center" wrapText="1"/>
    </xf>
    <xf numFmtId="0" fontId="0" fillId="0" borderId="8" xfId="0" applyFont="1" applyFill="1" applyBorder="1" applyAlignment="1">
      <alignment horizontal="left" vertical="center"/>
    </xf>
    <xf numFmtId="0" fontId="0" fillId="0" borderId="0" xfId="0" applyFont="1" applyFill="1" applyBorder="1" applyAlignment="1">
      <alignment horizontal="left" vertical="top" wrapText="1"/>
    </xf>
    <xf numFmtId="0" fontId="0" fillId="0" borderId="8" xfId="0" applyFont="1" applyFill="1" applyBorder="1" applyAlignment="1">
      <alignment horizontal="left" vertical="top" wrapText="1"/>
    </xf>
    <xf numFmtId="0" fontId="0" fillId="0" borderId="8" xfId="0" applyFont="1" applyFill="1" applyBorder="1" applyAlignment="1">
      <alignment horizontal="left" wrapText="1"/>
    </xf>
    <xf numFmtId="0" fontId="0" fillId="0" borderId="7" xfId="0" applyFont="1" applyFill="1" applyBorder="1" applyAlignment="1">
      <alignment horizontal="left" vertical="top"/>
    </xf>
    <xf numFmtId="0" fontId="0" fillId="0" borderId="0" xfId="0" applyFont="1" applyFill="1" applyBorder="1" applyAlignment="1">
      <alignment horizontal="left" vertical="top"/>
    </xf>
    <xf numFmtId="0" fontId="0" fillId="0" borderId="8" xfId="0" applyFont="1" applyFill="1" applyBorder="1" applyAlignment="1">
      <alignment horizontal="left" vertical="top"/>
    </xf>
    <xf numFmtId="164" fontId="0" fillId="0" borderId="0" xfId="2" applyFont="1" applyFill="1" applyAlignment="1">
      <alignment horizontal="center"/>
    </xf>
    <xf numFmtId="0" fontId="0" fillId="0" borderId="0" xfId="0" applyFont="1" applyFill="1" applyAlignment="1">
      <alignment horizontal="center"/>
    </xf>
  </cellXfs>
  <cellStyles count="3">
    <cellStyle name="Millares" xfId="1" builtinId="3"/>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06"/>
  <sheetViews>
    <sheetView tabSelected="1" zoomScaleNormal="100" workbookViewId="0">
      <selection activeCell="Q397" sqref="Q397"/>
    </sheetView>
  </sheetViews>
  <sheetFormatPr baseColWidth="10" defaultRowHeight="15" x14ac:dyDescent="0.25"/>
  <cols>
    <col min="1" max="1" width="4.7109375" style="1" customWidth="1"/>
    <col min="2" max="2" width="2.7109375" style="1" customWidth="1"/>
    <col min="3" max="3" width="2.85546875" style="1" customWidth="1"/>
    <col min="4" max="4" width="2" style="1" customWidth="1"/>
    <col min="5" max="5" width="4.85546875" style="1" customWidth="1"/>
    <col min="6" max="6" width="7.5703125" style="1" customWidth="1"/>
    <col min="7" max="7" width="3" style="1" customWidth="1"/>
    <col min="8" max="8" width="9.5703125" style="1" bestFit="1" customWidth="1"/>
    <col min="9" max="9" width="9.5703125" style="1" customWidth="1"/>
    <col min="10" max="10" width="13.7109375" style="1" bestFit="1" customWidth="1"/>
    <col min="11" max="16" width="9.5703125" style="1" bestFit="1" customWidth="1"/>
    <col min="17" max="17" width="9.28515625" style="1" customWidth="1"/>
    <col min="18" max="18" width="17.85546875" style="1" bestFit="1" customWidth="1"/>
    <col min="19" max="19" width="18.85546875" style="1" customWidth="1"/>
    <col min="20" max="20" width="16.28515625" style="1" bestFit="1" customWidth="1"/>
    <col min="21" max="16384" width="11.42578125" style="1"/>
  </cols>
  <sheetData>
    <row r="1" spans="1:17" ht="24.75" customHeight="1" x14ac:dyDescent="0.25">
      <c r="A1" s="83" t="s">
        <v>0</v>
      </c>
      <c r="B1" s="84"/>
      <c r="C1" s="84"/>
      <c r="D1" s="84"/>
      <c r="E1" s="84"/>
      <c r="F1" s="84"/>
      <c r="G1" s="84"/>
      <c r="H1" s="84"/>
      <c r="I1" s="84"/>
      <c r="J1" s="84"/>
      <c r="K1" s="84"/>
      <c r="L1" s="84"/>
      <c r="M1" s="84"/>
      <c r="N1" s="84"/>
      <c r="O1" s="84"/>
      <c r="P1" s="84"/>
      <c r="Q1" s="85"/>
    </row>
    <row r="2" spans="1:17" ht="36.75" customHeight="1" x14ac:dyDescent="0.25">
      <c r="A2" s="86" t="s">
        <v>1</v>
      </c>
      <c r="B2" s="87"/>
      <c r="C2" s="87"/>
      <c r="D2" s="87"/>
      <c r="E2" s="87"/>
      <c r="F2" s="87"/>
      <c r="G2" s="87"/>
      <c r="H2" s="87"/>
      <c r="I2" s="87"/>
      <c r="J2" s="87"/>
      <c r="K2" s="87"/>
      <c r="L2" s="87"/>
      <c r="M2" s="87"/>
      <c r="N2" s="87"/>
      <c r="O2" s="87"/>
      <c r="P2" s="87"/>
      <c r="Q2" s="88"/>
    </row>
    <row r="3" spans="1:17" ht="10.5" customHeight="1" x14ac:dyDescent="0.25">
      <c r="A3" s="2"/>
      <c r="B3" s="3"/>
      <c r="C3" s="3"/>
      <c r="D3" s="3"/>
      <c r="E3" s="3"/>
      <c r="F3" s="3"/>
      <c r="G3" s="3"/>
      <c r="H3" s="3"/>
      <c r="I3" s="3"/>
      <c r="J3" s="3"/>
      <c r="K3" s="3"/>
      <c r="L3" s="3"/>
      <c r="M3" s="3"/>
      <c r="N3" s="3"/>
      <c r="O3" s="3"/>
      <c r="P3" s="3"/>
      <c r="Q3" s="4"/>
    </row>
    <row r="4" spans="1:17" ht="47.25" customHeight="1" x14ac:dyDescent="0.25">
      <c r="A4" s="89" t="s">
        <v>2</v>
      </c>
      <c r="B4" s="89"/>
      <c r="C4" s="89"/>
      <c r="D4" s="89"/>
      <c r="E4" s="89"/>
      <c r="F4" s="89"/>
      <c r="G4" s="89"/>
      <c r="H4" s="89"/>
      <c r="I4" s="89"/>
      <c r="J4" s="89"/>
      <c r="K4" s="89"/>
      <c r="L4" s="89"/>
      <c r="M4" s="89"/>
      <c r="N4" s="89"/>
      <c r="O4" s="89"/>
      <c r="P4" s="89"/>
      <c r="Q4" s="89"/>
    </row>
    <row r="5" spans="1:17" ht="9.75" customHeight="1" x14ac:dyDescent="0.25">
      <c r="A5" s="5"/>
      <c r="B5" s="6"/>
      <c r="C5" s="6"/>
      <c r="D5" s="6"/>
      <c r="E5" s="6"/>
      <c r="F5" s="6"/>
      <c r="G5" s="6"/>
      <c r="H5" s="6"/>
      <c r="I5" s="6"/>
      <c r="J5" s="6"/>
      <c r="K5" s="6"/>
      <c r="L5" s="6"/>
      <c r="M5" s="6"/>
      <c r="N5" s="6"/>
      <c r="O5" s="6"/>
      <c r="P5" s="6"/>
      <c r="Q5" s="7"/>
    </row>
    <row r="6" spans="1:17" ht="23.25" customHeight="1" x14ac:dyDescent="0.25">
      <c r="A6" s="90" t="s">
        <v>3</v>
      </c>
      <c r="B6" s="91"/>
      <c r="C6" s="91"/>
      <c r="D6" s="91"/>
      <c r="E6" s="91"/>
      <c r="F6" s="91"/>
      <c r="G6" s="91"/>
      <c r="H6" s="91"/>
      <c r="I6" s="91"/>
      <c r="J6" s="91"/>
      <c r="K6" s="91"/>
      <c r="L6" s="91"/>
      <c r="M6" s="91"/>
      <c r="N6" s="91"/>
      <c r="O6" s="91"/>
      <c r="P6" s="91"/>
      <c r="Q6" s="92"/>
    </row>
    <row r="7" spans="1:17" ht="8.25" customHeight="1" x14ac:dyDescent="0.25">
      <c r="A7" s="93"/>
      <c r="B7" s="94"/>
      <c r="C7" s="94"/>
      <c r="D7" s="94"/>
      <c r="E7" s="94"/>
      <c r="F7" s="94"/>
      <c r="G7" s="94"/>
      <c r="H7" s="94"/>
      <c r="I7" s="94"/>
      <c r="J7" s="94"/>
      <c r="K7" s="94"/>
      <c r="L7" s="94"/>
      <c r="M7" s="94"/>
      <c r="N7" s="94"/>
      <c r="O7" s="94"/>
      <c r="P7" s="94"/>
      <c r="Q7" s="95"/>
    </row>
    <row r="8" spans="1:17" ht="18.75" x14ac:dyDescent="0.3">
      <c r="A8" s="96" t="s">
        <v>4</v>
      </c>
      <c r="B8" s="97"/>
      <c r="C8" s="97"/>
      <c r="D8" s="97"/>
      <c r="E8" s="97"/>
      <c r="F8" s="97"/>
      <c r="G8" s="97"/>
      <c r="H8" s="97"/>
      <c r="I8" s="97"/>
      <c r="J8" s="97"/>
      <c r="K8" s="97"/>
      <c r="L8" s="97"/>
      <c r="M8" s="97"/>
      <c r="N8" s="97"/>
      <c r="O8" s="97"/>
      <c r="P8" s="97"/>
      <c r="Q8" s="98"/>
    </row>
    <row r="9" spans="1:17" x14ac:dyDescent="0.25">
      <c r="A9" s="72"/>
      <c r="B9" s="73"/>
      <c r="C9" s="73"/>
      <c r="D9" s="73"/>
      <c r="E9" s="73"/>
      <c r="F9" s="73"/>
      <c r="G9" s="73"/>
      <c r="H9" s="73"/>
      <c r="I9" s="73"/>
      <c r="J9" s="73"/>
      <c r="K9" s="73"/>
      <c r="L9" s="73"/>
      <c r="M9" s="73"/>
      <c r="N9" s="73"/>
      <c r="O9" s="73"/>
      <c r="P9" s="73"/>
      <c r="Q9" s="74"/>
    </row>
    <row r="10" spans="1:17" ht="15.75" x14ac:dyDescent="0.25">
      <c r="A10" s="75" t="s">
        <v>5</v>
      </c>
      <c r="B10" s="76"/>
      <c r="C10" s="76"/>
      <c r="D10" s="76"/>
      <c r="E10" s="76"/>
      <c r="F10" s="76"/>
      <c r="G10" s="76"/>
      <c r="H10" s="76"/>
      <c r="I10" s="76"/>
      <c r="J10" s="76"/>
      <c r="K10" s="76"/>
      <c r="L10" s="76"/>
      <c r="M10" s="76"/>
      <c r="N10" s="76"/>
      <c r="O10" s="76"/>
      <c r="P10" s="76"/>
      <c r="Q10" s="77"/>
    </row>
    <row r="11" spans="1:17" x14ac:dyDescent="0.25">
      <c r="A11" s="72"/>
      <c r="B11" s="73"/>
      <c r="C11" s="73"/>
      <c r="D11" s="73"/>
      <c r="E11" s="73"/>
      <c r="F11" s="73"/>
      <c r="G11" s="73"/>
      <c r="H11" s="73"/>
      <c r="I11" s="73"/>
      <c r="J11" s="73"/>
      <c r="K11" s="73"/>
      <c r="L11" s="73"/>
      <c r="M11" s="73"/>
      <c r="N11" s="73"/>
      <c r="O11" s="73"/>
      <c r="P11" s="73"/>
      <c r="Q11" s="74"/>
    </row>
    <row r="12" spans="1:17" x14ac:dyDescent="0.25">
      <c r="A12" s="78" t="s">
        <v>6</v>
      </c>
      <c r="B12" s="79"/>
      <c r="C12" s="79"/>
      <c r="D12" s="79"/>
      <c r="E12" s="79"/>
      <c r="F12" s="79"/>
      <c r="G12" s="79"/>
      <c r="H12" s="79"/>
      <c r="I12" s="79"/>
      <c r="J12" s="79"/>
      <c r="K12" s="79"/>
      <c r="L12" s="80">
        <f>+L14+L16</f>
        <v>161192904.13</v>
      </c>
      <c r="M12" s="81"/>
      <c r="N12" s="81"/>
      <c r="O12" s="81"/>
      <c r="P12" s="81"/>
      <c r="Q12" s="82"/>
    </row>
    <row r="13" spans="1:17" x14ac:dyDescent="0.25">
      <c r="A13" s="72"/>
      <c r="B13" s="73"/>
      <c r="C13" s="73"/>
      <c r="D13" s="73"/>
      <c r="E13" s="73"/>
      <c r="F13" s="73"/>
      <c r="G13" s="73"/>
      <c r="H13" s="73"/>
      <c r="I13" s="73"/>
      <c r="J13" s="73"/>
      <c r="K13" s="73"/>
      <c r="L13" s="73"/>
      <c r="M13" s="73"/>
      <c r="N13" s="73"/>
      <c r="O13" s="73"/>
      <c r="P13" s="73"/>
      <c r="Q13" s="74"/>
    </row>
    <row r="14" spans="1:17" x14ac:dyDescent="0.25">
      <c r="A14" s="78" t="s">
        <v>7</v>
      </c>
      <c r="B14" s="79"/>
      <c r="C14" s="79"/>
      <c r="D14" s="79"/>
      <c r="E14" s="79"/>
      <c r="F14" s="79"/>
      <c r="G14" s="79"/>
      <c r="H14" s="79"/>
      <c r="I14" s="79"/>
      <c r="J14" s="79"/>
      <c r="K14" s="107"/>
      <c r="L14" s="80">
        <v>1361085.7</v>
      </c>
      <c r="M14" s="80"/>
      <c r="N14" s="80"/>
      <c r="O14" s="80"/>
      <c r="P14" s="80"/>
      <c r="Q14" s="108"/>
    </row>
    <row r="15" spans="1:17" x14ac:dyDescent="0.25">
      <c r="A15" s="72"/>
      <c r="B15" s="73"/>
      <c r="C15" s="73"/>
      <c r="D15" s="73"/>
      <c r="E15" s="73"/>
      <c r="F15" s="73"/>
      <c r="G15" s="73"/>
      <c r="H15" s="73"/>
      <c r="I15" s="73"/>
      <c r="J15" s="73"/>
      <c r="K15" s="73"/>
      <c r="L15" s="73"/>
      <c r="M15" s="73"/>
      <c r="N15" s="73"/>
      <c r="O15" s="73"/>
      <c r="P15" s="73"/>
      <c r="Q15" s="74"/>
    </row>
    <row r="16" spans="1:17" s="8" customFormat="1" x14ac:dyDescent="0.25">
      <c r="A16" s="109" t="s">
        <v>8</v>
      </c>
      <c r="B16" s="110"/>
      <c r="C16" s="110"/>
      <c r="D16" s="110"/>
      <c r="E16" s="110"/>
      <c r="F16" s="110"/>
      <c r="G16" s="110"/>
      <c r="H16" s="110"/>
      <c r="I16" s="110"/>
      <c r="J16" s="110"/>
      <c r="K16" s="111"/>
      <c r="L16" s="112">
        <f>SUM(L20:Q36)</f>
        <v>159831818.43000001</v>
      </c>
      <c r="M16" s="113"/>
      <c r="N16" s="113"/>
      <c r="O16" s="113"/>
      <c r="P16" s="113"/>
      <c r="Q16" s="114"/>
    </row>
    <row r="17" spans="1:17" s="8" customFormat="1" ht="9.75" customHeight="1" x14ac:dyDescent="0.25">
      <c r="A17" s="99"/>
      <c r="B17" s="100"/>
      <c r="C17" s="100"/>
      <c r="D17" s="100"/>
      <c r="E17" s="100"/>
      <c r="F17" s="100"/>
      <c r="G17" s="100"/>
      <c r="H17" s="100"/>
      <c r="I17" s="100"/>
      <c r="J17" s="100"/>
      <c r="K17" s="100"/>
      <c r="L17" s="100"/>
      <c r="M17" s="100"/>
      <c r="N17" s="100"/>
      <c r="O17" s="100"/>
      <c r="P17" s="100"/>
      <c r="Q17" s="101"/>
    </row>
    <row r="18" spans="1:17" s="8" customFormat="1" ht="66.75" customHeight="1" x14ac:dyDescent="0.25">
      <c r="A18" s="102" t="s">
        <v>9</v>
      </c>
      <c r="B18" s="103"/>
      <c r="C18" s="103"/>
      <c r="D18" s="103"/>
      <c r="E18" s="103"/>
      <c r="F18" s="103"/>
      <c r="G18" s="103"/>
      <c r="H18" s="103"/>
      <c r="I18" s="103"/>
      <c r="J18" s="103"/>
      <c r="K18" s="103"/>
      <c r="L18" s="103"/>
      <c r="M18" s="103"/>
      <c r="N18" s="103"/>
      <c r="O18" s="103"/>
      <c r="P18" s="103"/>
      <c r="Q18" s="104"/>
    </row>
    <row r="19" spans="1:17" s="8" customFormat="1" ht="12" customHeight="1" x14ac:dyDescent="0.25">
      <c r="A19" s="99"/>
      <c r="B19" s="100"/>
      <c r="C19" s="100"/>
      <c r="D19" s="100"/>
      <c r="E19" s="100"/>
      <c r="F19" s="100"/>
      <c r="G19" s="100"/>
      <c r="H19" s="100"/>
      <c r="I19" s="100"/>
      <c r="J19" s="100"/>
      <c r="K19" s="100"/>
      <c r="L19" s="100"/>
      <c r="M19" s="100"/>
      <c r="N19" s="100"/>
      <c r="O19" s="100"/>
      <c r="P19" s="100"/>
      <c r="Q19" s="101"/>
    </row>
    <row r="20" spans="1:17" s="8" customFormat="1" x14ac:dyDescent="0.25">
      <c r="A20" s="105" t="s">
        <v>10</v>
      </c>
      <c r="B20" s="105"/>
      <c r="C20" s="105"/>
      <c r="D20" s="105"/>
      <c r="E20" s="105"/>
      <c r="F20" s="105"/>
      <c r="G20" s="105"/>
      <c r="H20" s="105"/>
      <c r="I20" s="105"/>
      <c r="J20" s="105"/>
      <c r="K20" s="105"/>
      <c r="L20" s="106">
        <v>16271444.74</v>
      </c>
      <c r="M20" s="106"/>
      <c r="N20" s="106"/>
      <c r="O20" s="106"/>
      <c r="P20" s="106"/>
      <c r="Q20" s="106"/>
    </row>
    <row r="21" spans="1:17" s="8" customFormat="1" x14ac:dyDescent="0.25">
      <c r="A21" s="105" t="s">
        <v>11</v>
      </c>
      <c r="B21" s="105"/>
      <c r="C21" s="105"/>
      <c r="D21" s="105"/>
      <c r="E21" s="105"/>
      <c r="F21" s="105"/>
      <c r="G21" s="105"/>
      <c r="H21" s="105"/>
      <c r="I21" s="105"/>
      <c r="J21" s="105"/>
      <c r="K21" s="105"/>
      <c r="L21" s="106">
        <v>0</v>
      </c>
      <c r="M21" s="106"/>
      <c r="N21" s="106"/>
      <c r="O21" s="106"/>
      <c r="P21" s="106"/>
      <c r="Q21" s="106"/>
    </row>
    <row r="22" spans="1:17" s="8" customFormat="1" x14ac:dyDescent="0.25">
      <c r="A22" s="122" t="s">
        <v>12</v>
      </c>
      <c r="B22" s="122"/>
      <c r="C22" s="122"/>
      <c r="D22" s="122"/>
      <c r="E22" s="122"/>
      <c r="F22" s="122"/>
      <c r="G22" s="122"/>
      <c r="H22" s="122"/>
      <c r="I22" s="122"/>
      <c r="J22" s="122"/>
      <c r="K22" s="122"/>
      <c r="L22" s="106">
        <v>5657474.71</v>
      </c>
      <c r="M22" s="106"/>
      <c r="N22" s="106"/>
      <c r="O22" s="106"/>
      <c r="P22" s="106"/>
      <c r="Q22" s="106"/>
    </row>
    <row r="23" spans="1:17" s="8" customFormat="1" x14ac:dyDescent="0.25">
      <c r="A23" s="123" t="s">
        <v>13</v>
      </c>
      <c r="B23" s="123"/>
      <c r="C23" s="123"/>
      <c r="D23" s="123"/>
      <c r="E23" s="123"/>
      <c r="F23" s="123"/>
      <c r="G23" s="123"/>
      <c r="H23" s="123"/>
      <c r="I23" s="123"/>
      <c r="J23" s="123"/>
      <c r="K23" s="123"/>
      <c r="L23" s="106">
        <v>43015256.25</v>
      </c>
      <c r="M23" s="106"/>
      <c r="N23" s="106"/>
      <c r="O23" s="106"/>
      <c r="P23" s="106"/>
      <c r="Q23" s="106"/>
    </row>
    <row r="24" spans="1:17" s="8" customFormat="1" x14ac:dyDescent="0.25">
      <c r="A24" s="115" t="s">
        <v>14</v>
      </c>
      <c r="B24" s="115"/>
      <c r="C24" s="115"/>
      <c r="D24" s="115"/>
      <c r="E24" s="115"/>
      <c r="F24" s="115"/>
      <c r="G24" s="115"/>
      <c r="H24" s="115"/>
      <c r="I24" s="115"/>
      <c r="J24" s="115"/>
      <c r="K24" s="115"/>
      <c r="L24" s="106">
        <v>123855.02</v>
      </c>
      <c r="M24" s="106"/>
      <c r="N24" s="106"/>
      <c r="O24" s="106"/>
      <c r="P24" s="106"/>
      <c r="Q24" s="106"/>
    </row>
    <row r="25" spans="1:17" s="8" customFormat="1" x14ac:dyDescent="0.25">
      <c r="A25" s="115" t="s">
        <v>15</v>
      </c>
      <c r="B25" s="115"/>
      <c r="C25" s="115"/>
      <c r="D25" s="115"/>
      <c r="E25" s="115"/>
      <c r="F25" s="115"/>
      <c r="G25" s="115"/>
      <c r="H25" s="115"/>
      <c r="I25" s="115"/>
      <c r="J25" s="115"/>
      <c r="K25" s="115"/>
      <c r="L25" s="106">
        <v>2856345.47</v>
      </c>
      <c r="M25" s="106"/>
      <c r="N25" s="106"/>
      <c r="O25" s="106"/>
      <c r="P25" s="106"/>
      <c r="Q25" s="106"/>
    </row>
    <row r="26" spans="1:17" s="8" customFormat="1" x14ac:dyDescent="0.25">
      <c r="A26" s="115" t="s">
        <v>16</v>
      </c>
      <c r="B26" s="115"/>
      <c r="C26" s="115"/>
      <c r="D26" s="115"/>
      <c r="E26" s="115"/>
      <c r="F26" s="115"/>
      <c r="G26" s="115"/>
      <c r="H26" s="115"/>
      <c r="I26" s="115"/>
      <c r="J26" s="115"/>
      <c r="K26" s="115"/>
      <c r="L26" s="106">
        <v>5794740.2199999997</v>
      </c>
      <c r="M26" s="106"/>
      <c r="N26" s="106"/>
      <c r="O26" s="106"/>
      <c r="P26" s="106"/>
      <c r="Q26" s="106"/>
    </row>
    <row r="27" spans="1:17" s="8" customFormat="1" x14ac:dyDescent="0.25">
      <c r="A27" s="116" t="s">
        <v>17</v>
      </c>
      <c r="B27" s="117"/>
      <c r="C27" s="117"/>
      <c r="D27" s="117"/>
      <c r="E27" s="117"/>
      <c r="F27" s="117"/>
      <c r="G27" s="117"/>
      <c r="H27" s="117"/>
      <c r="I27" s="117"/>
      <c r="J27" s="117"/>
      <c r="K27" s="118"/>
      <c r="L27" s="119">
        <v>1471735.89</v>
      </c>
      <c r="M27" s="120"/>
      <c r="N27" s="120"/>
      <c r="O27" s="120"/>
      <c r="P27" s="120"/>
      <c r="Q27" s="121"/>
    </row>
    <row r="28" spans="1:17" s="8" customFormat="1" hidden="1" x14ac:dyDescent="0.25">
      <c r="A28" s="115" t="s">
        <v>18</v>
      </c>
      <c r="B28" s="115"/>
      <c r="C28" s="115"/>
      <c r="D28" s="115"/>
      <c r="E28" s="115"/>
      <c r="F28" s="115"/>
      <c r="G28" s="115"/>
      <c r="H28" s="115"/>
      <c r="I28" s="115"/>
      <c r="J28" s="115"/>
      <c r="K28" s="115"/>
      <c r="L28" s="106">
        <v>0</v>
      </c>
      <c r="M28" s="106"/>
      <c r="N28" s="106"/>
      <c r="O28" s="106"/>
      <c r="P28" s="106"/>
      <c r="Q28" s="106"/>
    </row>
    <row r="29" spans="1:17" s="8" customFormat="1" hidden="1" x14ac:dyDescent="0.25">
      <c r="A29" s="115" t="s">
        <v>19</v>
      </c>
      <c r="B29" s="115"/>
      <c r="C29" s="115"/>
      <c r="D29" s="115"/>
      <c r="E29" s="115"/>
      <c r="F29" s="115"/>
      <c r="G29" s="115"/>
      <c r="H29" s="115"/>
      <c r="I29" s="115"/>
      <c r="J29" s="115"/>
      <c r="K29" s="115"/>
      <c r="L29" s="106">
        <v>0</v>
      </c>
      <c r="M29" s="106"/>
      <c r="N29" s="106"/>
      <c r="O29" s="106"/>
      <c r="P29" s="106"/>
      <c r="Q29" s="106"/>
    </row>
    <row r="30" spans="1:17" s="8" customFormat="1" ht="30.75" customHeight="1" x14ac:dyDescent="0.25">
      <c r="A30" s="124" t="s">
        <v>20</v>
      </c>
      <c r="B30" s="124"/>
      <c r="C30" s="124"/>
      <c r="D30" s="124"/>
      <c r="E30" s="124"/>
      <c r="F30" s="124"/>
      <c r="G30" s="124"/>
      <c r="H30" s="124"/>
      <c r="I30" s="124"/>
      <c r="J30" s="124"/>
      <c r="K30" s="124"/>
      <c r="L30" s="106">
        <v>3440835.63</v>
      </c>
      <c r="M30" s="106"/>
      <c r="N30" s="106"/>
      <c r="O30" s="106"/>
      <c r="P30" s="106"/>
      <c r="Q30" s="106"/>
    </row>
    <row r="31" spans="1:17" s="8" customFormat="1" ht="29.25" customHeight="1" x14ac:dyDescent="0.25">
      <c r="A31" s="124" t="s">
        <v>21</v>
      </c>
      <c r="B31" s="124"/>
      <c r="C31" s="124"/>
      <c r="D31" s="124"/>
      <c r="E31" s="124"/>
      <c r="F31" s="124"/>
      <c r="G31" s="124"/>
      <c r="H31" s="124"/>
      <c r="I31" s="124"/>
      <c r="J31" s="124"/>
      <c r="K31" s="124"/>
      <c r="L31" s="106">
        <v>8179815.0300000003</v>
      </c>
      <c r="M31" s="106"/>
      <c r="N31" s="106"/>
      <c r="O31" s="106"/>
      <c r="P31" s="106"/>
      <c r="Q31" s="106"/>
    </row>
    <row r="32" spans="1:17" s="8" customFormat="1" x14ac:dyDescent="0.25">
      <c r="A32" s="105" t="s">
        <v>22</v>
      </c>
      <c r="B32" s="105"/>
      <c r="C32" s="105"/>
      <c r="D32" s="105"/>
      <c r="E32" s="105"/>
      <c r="F32" s="105"/>
      <c r="G32" s="105"/>
      <c r="H32" s="105"/>
      <c r="I32" s="105"/>
      <c r="J32" s="105"/>
      <c r="K32" s="105"/>
      <c r="L32" s="106">
        <v>22448492.789999999</v>
      </c>
      <c r="M32" s="106"/>
      <c r="N32" s="106"/>
      <c r="O32" s="106"/>
      <c r="P32" s="106"/>
      <c r="Q32" s="106"/>
    </row>
    <row r="33" spans="1:18" s="8" customFormat="1" x14ac:dyDescent="0.25">
      <c r="A33" s="105" t="s">
        <v>23</v>
      </c>
      <c r="B33" s="105"/>
      <c r="C33" s="105"/>
      <c r="D33" s="105"/>
      <c r="E33" s="105"/>
      <c r="F33" s="105"/>
      <c r="G33" s="105"/>
      <c r="H33" s="105"/>
      <c r="I33" s="105"/>
      <c r="J33" s="105"/>
      <c r="K33" s="105"/>
      <c r="L33" s="106">
        <v>30373383.41</v>
      </c>
      <c r="M33" s="106"/>
      <c r="N33" s="106"/>
      <c r="O33" s="106"/>
      <c r="P33" s="106"/>
      <c r="Q33" s="106"/>
    </row>
    <row r="34" spans="1:18" s="8" customFormat="1" x14ac:dyDescent="0.25">
      <c r="A34" s="105" t="s">
        <v>24</v>
      </c>
      <c r="B34" s="105"/>
      <c r="C34" s="105"/>
      <c r="D34" s="105"/>
      <c r="E34" s="105"/>
      <c r="F34" s="105"/>
      <c r="G34" s="105"/>
      <c r="H34" s="105"/>
      <c r="I34" s="105"/>
      <c r="J34" s="105"/>
      <c r="K34" s="105"/>
      <c r="L34" s="106">
        <v>10680784.890000001</v>
      </c>
      <c r="M34" s="106"/>
      <c r="N34" s="106"/>
      <c r="O34" s="106"/>
      <c r="P34" s="106"/>
      <c r="Q34" s="106"/>
    </row>
    <row r="35" spans="1:18" s="8" customFormat="1" x14ac:dyDescent="0.25">
      <c r="A35" s="105" t="s">
        <v>25</v>
      </c>
      <c r="B35" s="105"/>
      <c r="C35" s="105"/>
      <c r="D35" s="105"/>
      <c r="E35" s="105"/>
      <c r="F35" s="105"/>
      <c r="G35" s="105"/>
      <c r="H35" s="105"/>
      <c r="I35" s="105"/>
      <c r="J35" s="105"/>
      <c r="K35" s="105"/>
      <c r="L35" s="106">
        <v>3088834.57</v>
      </c>
      <c r="M35" s="106"/>
      <c r="N35" s="106"/>
      <c r="O35" s="106"/>
      <c r="P35" s="106"/>
      <c r="Q35" s="106"/>
    </row>
    <row r="36" spans="1:18" s="8" customFormat="1" x14ac:dyDescent="0.25">
      <c r="A36" s="116" t="s">
        <v>26</v>
      </c>
      <c r="B36" s="117"/>
      <c r="C36" s="117"/>
      <c r="D36" s="117"/>
      <c r="E36" s="117"/>
      <c r="F36" s="117"/>
      <c r="G36" s="117"/>
      <c r="H36" s="117"/>
      <c r="I36" s="117"/>
      <c r="J36" s="117"/>
      <c r="K36" s="118"/>
      <c r="L36" s="106">
        <v>6428819.8099999996</v>
      </c>
      <c r="M36" s="106"/>
      <c r="N36" s="106"/>
      <c r="O36" s="106"/>
      <c r="P36" s="106"/>
      <c r="Q36" s="106"/>
    </row>
    <row r="37" spans="1:18" ht="16.5" customHeight="1" x14ac:dyDescent="0.25">
      <c r="A37" s="72"/>
      <c r="B37" s="73"/>
      <c r="C37" s="73"/>
      <c r="D37" s="73"/>
      <c r="E37" s="73"/>
      <c r="F37" s="73"/>
      <c r="G37" s="73"/>
      <c r="H37" s="73"/>
      <c r="I37" s="73"/>
      <c r="J37" s="73"/>
      <c r="K37" s="73"/>
      <c r="L37" s="73"/>
      <c r="M37" s="73"/>
      <c r="N37" s="73"/>
      <c r="O37" s="73"/>
      <c r="P37" s="73"/>
      <c r="Q37" s="74"/>
      <c r="R37" s="9"/>
    </row>
    <row r="38" spans="1:18" ht="22.5" customHeight="1" x14ac:dyDescent="0.25">
      <c r="A38" s="125" t="s">
        <v>27</v>
      </c>
      <c r="B38" s="126"/>
      <c r="C38" s="126"/>
      <c r="D38" s="126"/>
      <c r="E38" s="126"/>
      <c r="F38" s="126"/>
      <c r="G38" s="126"/>
      <c r="H38" s="126"/>
      <c r="I38" s="126"/>
      <c r="J38" s="126"/>
      <c r="K38" s="126"/>
      <c r="L38" s="126"/>
      <c r="M38" s="126"/>
      <c r="N38" s="126"/>
      <c r="O38" s="126"/>
      <c r="P38" s="126"/>
      <c r="Q38" s="127"/>
    </row>
    <row r="39" spans="1:18" x14ac:dyDescent="0.25">
      <c r="A39" s="128"/>
      <c r="B39" s="129"/>
      <c r="C39" s="129"/>
      <c r="D39" s="129"/>
      <c r="E39" s="129"/>
      <c r="F39" s="129"/>
      <c r="G39" s="129"/>
      <c r="H39" s="129"/>
      <c r="I39" s="129"/>
      <c r="J39" s="129"/>
      <c r="K39" s="129"/>
      <c r="L39" s="129"/>
      <c r="M39" s="129"/>
      <c r="N39" s="129"/>
      <c r="O39" s="129"/>
      <c r="P39" s="129"/>
      <c r="Q39" s="130"/>
    </row>
    <row r="40" spans="1:18" ht="27" customHeight="1" x14ac:dyDescent="0.25">
      <c r="A40" s="125" t="s">
        <v>28</v>
      </c>
      <c r="B40" s="126"/>
      <c r="C40" s="126"/>
      <c r="D40" s="126"/>
      <c r="E40" s="126"/>
      <c r="F40" s="126"/>
      <c r="G40" s="126"/>
      <c r="H40" s="126"/>
      <c r="I40" s="126"/>
      <c r="J40" s="126"/>
      <c r="K40" s="126"/>
      <c r="L40" s="126"/>
      <c r="M40" s="126"/>
      <c r="N40" s="126"/>
      <c r="O40" s="126"/>
      <c r="P40" s="126"/>
      <c r="Q40" s="127"/>
    </row>
    <row r="41" spans="1:18" ht="93.75" customHeight="1" x14ac:dyDescent="0.25">
      <c r="A41" s="102" t="s">
        <v>29</v>
      </c>
      <c r="B41" s="103"/>
      <c r="C41" s="103"/>
      <c r="D41" s="103"/>
      <c r="E41" s="103"/>
      <c r="F41" s="103"/>
      <c r="G41" s="103"/>
      <c r="H41" s="103"/>
      <c r="I41" s="103"/>
      <c r="J41" s="103"/>
      <c r="K41" s="103"/>
      <c r="L41" s="103"/>
      <c r="M41" s="103"/>
      <c r="N41" s="103"/>
      <c r="O41" s="103"/>
      <c r="P41" s="103"/>
      <c r="Q41" s="104"/>
    </row>
    <row r="42" spans="1:18" x14ac:dyDescent="0.25">
      <c r="A42" s="131"/>
      <c r="B42" s="132"/>
      <c r="C42" s="132"/>
      <c r="D42" s="132"/>
      <c r="E42" s="132"/>
      <c r="F42" s="132"/>
      <c r="G42" s="132"/>
      <c r="H42" s="132"/>
      <c r="I42" s="132"/>
      <c r="J42" s="132"/>
      <c r="K42" s="132"/>
      <c r="L42" s="132"/>
      <c r="M42" s="132"/>
      <c r="N42" s="132"/>
      <c r="O42" s="132"/>
      <c r="P42" s="132"/>
      <c r="Q42" s="133"/>
    </row>
    <row r="43" spans="1:18" ht="26.25" customHeight="1" x14ac:dyDescent="0.25">
      <c r="A43" s="134" t="s">
        <v>30</v>
      </c>
      <c r="B43" s="134"/>
      <c r="C43" s="134"/>
      <c r="D43" s="134"/>
      <c r="E43" s="134"/>
      <c r="F43" s="134"/>
      <c r="G43" s="134"/>
      <c r="H43" s="134" t="s">
        <v>31</v>
      </c>
      <c r="I43" s="134"/>
      <c r="J43" s="10" t="s">
        <v>32</v>
      </c>
      <c r="K43" s="134" t="s">
        <v>33</v>
      </c>
      <c r="L43" s="134"/>
      <c r="M43" s="135" t="s">
        <v>34</v>
      </c>
      <c r="N43" s="135"/>
      <c r="O43" s="135" t="s">
        <v>35</v>
      </c>
      <c r="P43" s="135"/>
      <c r="Q43" s="135"/>
    </row>
    <row r="44" spans="1:18" ht="15" customHeight="1" x14ac:dyDescent="0.25">
      <c r="A44" s="124" t="s">
        <v>36</v>
      </c>
      <c r="B44" s="124"/>
      <c r="C44" s="124"/>
      <c r="D44" s="124"/>
      <c r="E44" s="124"/>
      <c r="F44" s="124"/>
      <c r="G44" s="124"/>
      <c r="H44" s="136">
        <v>0</v>
      </c>
      <c r="I44" s="136"/>
      <c r="J44" s="11">
        <v>0</v>
      </c>
      <c r="K44" s="136">
        <v>4149268.3</v>
      </c>
      <c r="L44" s="136"/>
      <c r="M44" s="137">
        <v>0</v>
      </c>
      <c r="N44" s="137"/>
      <c r="O44" s="138">
        <f>SUM(H44:N44)</f>
        <v>4149268.3</v>
      </c>
      <c r="P44" s="138"/>
      <c r="Q44" s="138"/>
    </row>
    <row r="45" spans="1:18" ht="15" customHeight="1" x14ac:dyDescent="0.25">
      <c r="A45" s="124" t="s">
        <v>37</v>
      </c>
      <c r="B45" s="124"/>
      <c r="C45" s="124"/>
      <c r="D45" s="124"/>
      <c r="E45" s="124"/>
      <c r="F45" s="124"/>
      <c r="G45" s="124"/>
      <c r="H45" s="136">
        <v>38180714.329999998</v>
      </c>
      <c r="I45" s="136"/>
      <c r="J45" s="11">
        <v>17384147.510000002</v>
      </c>
      <c r="K45" s="136">
        <v>55087075.380000003</v>
      </c>
      <c r="L45" s="136"/>
      <c r="M45" s="137">
        <v>9779.67</v>
      </c>
      <c r="N45" s="137"/>
      <c r="O45" s="138">
        <f>SUM(H45:M45)</f>
        <v>110661716.89</v>
      </c>
      <c r="P45" s="138"/>
      <c r="Q45" s="138"/>
      <c r="R45" s="9"/>
    </row>
    <row r="46" spans="1:18" ht="24.75" customHeight="1" x14ac:dyDescent="0.25">
      <c r="A46" s="139" t="s">
        <v>38</v>
      </c>
      <c r="B46" s="139"/>
      <c r="C46" s="139"/>
      <c r="D46" s="139"/>
      <c r="E46" s="139"/>
      <c r="F46" s="139"/>
      <c r="G46" s="139"/>
      <c r="H46" s="136">
        <v>189160</v>
      </c>
      <c r="I46" s="136"/>
      <c r="J46" s="11">
        <v>0</v>
      </c>
      <c r="K46" s="136">
        <v>0</v>
      </c>
      <c r="L46" s="136"/>
      <c r="M46" s="137">
        <v>0</v>
      </c>
      <c r="N46" s="137"/>
      <c r="O46" s="138">
        <f>SUM(H46:M46)</f>
        <v>189160</v>
      </c>
      <c r="P46" s="138"/>
      <c r="Q46" s="138"/>
    </row>
    <row r="47" spans="1:18" x14ac:dyDescent="0.25">
      <c r="A47" s="124" t="s">
        <v>39</v>
      </c>
      <c r="B47" s="124"/>
      <c r="C47" s="124"/>
      <c r="D47" s="124"/>
      <c r="E47" s="124"/>
      <c r="F47" s="124"/>
      <c r="G47" s="124"/>
      <c r="H47" s="136">
        <v>982895.73</v>
      </c>
      <c r="I47" s="136"/>
      <c r="J47" s="11">
        <v>0</v>
      </c>
      <c r="K47" s="136">
        <v>0</v>
      </c>
      <c r="L47" s="136"/>
      <c r="M47" s="137">
        <v>0</v>
      </c>
      <c r="N47" s="137"/>
      <c r="O47" s="138">
        <f>SUM(H47:M47)</f>
        <v>982895.73</v>
      </c>
      <c r="P47" s="138"/>
      <c r="Q47" s="138"/>
    </row>
    <row r="48" spans="1:18" ht="15" customHeight="1" x14ac:dyDescent="0.25">
      <c r="A48" s="140" t="s">
        <v>40</v>
      </c>
      <c r="B48" s="140"/>
      <c r="C48" s="140"/>
      <c r="D48" s="140"/>
      <c r="E48" s="140"/>
      <c r="F48" s="140"/>
      <c r="G48" s="140"/>
      <c r="H48" s="141">
        <f>SUM(H44:H47)</f>
        <v>39352770.059999995</v>
      </c>
      <c r="I48" s="141"/>
      <c r="J48" s="12">
        <f>SUM(J44:J47)</f>
        <v>17384147.510000002</v>
      </c>
      <c r="K48" s="141">
        <f>SUM(K44:L47)</f>
        <v>59236343.68</v>
      </c>
      <c r="L48" s="141"/>
      <c r="M48" s="138">
        <f>SUM(M44:N47)</f>
        <v>9779.67</v>
      </c>
      <c r="N48" s="138"/>
      <c r="O48" s="138">
        <f>+O44+O45+O46+O47</f>
        <v>115983040.92</v>
      </c>
      <c r="P48" s="138"/>
      <c r="Q48" s="138"/>
      <c r="R48" s="9"/>
    </row>
    <row r="49" spans="1:17" x14ac:dyDescent="0.25">
      <c r="A49" s="125" t="s">
        <v>41</v>
      </c>
      <c r="B49" s="126"/>
      <c r="C49" s="126"/>
      <c r="D49" s="126"/>
      <c r="E49" s="126"/>
      <c r="F49" s="126"/>
      <c r="G49" s="126"/>
      <c r="H49" s="126"/>
      <c r="I49" s="126"/>
      <c r="J49" s="126"/>
      <c r="K49" s="126"/>
      <c r="L49" s="126"/>
      <c r="M49" s="126"/>
      <c r="N49" s="126"/>
      <c r="O49" s="126"/>
      <c r="P49" s="126"/>
      <c r="Q49" s="127"/>
    </row>
    <row r="50" spans="1:17" ht="14.25" customHeight="1" x14ac:dyDescent="0.25">
      <c r="A50" s="142"/>
      <c r="B50" s="143"/>
      <c r="C50" s="143"/>
      <c r="D50" s="143"/>
      <c r="E50" s="143"/>
      <c r="F50" s="143"/>
      <c r="G50" s="143"/>
      <c r="H50" s="143"/>
      <c r="I50" s="143"/>
      <c r="J50" s="143"/>
      <c r="K50" s="143"/>
      <c r="L50" s="143"/>
      <c r="M50" s="143"/>
      <c r="N50" s="143"/>
      <c r="O50" s="143"/>
      <c r="P50" s="143"/>
      <c r="Q50" s="144"/>
    </row>
    <row r="51" spans="1:17" x14ac:dyDescent="0.25">
      <c r="A51" s="145" t="s">
        <v>42</v>
      </c>
      <c r="B51" s="103"/>
      <c r="C51" s="103"/>
      <c r="D51" s="103"/>
      <c r="E51" s="103"/>
      <c r="F51" s="103"/>
      <c r="G51" s="103"/>
      <c r="H51" s="103"/>
      <c r="I51" s="103"/>
      <c r="J51" s="103"/>
      <c r="K51" s="103"/>
      <c r="L51" s="103"/>
      <c r="M51" s="103"/>
      <c r="N51" s="103"/>
      <c r="O51" s="103"/>
      <c r="P51" s="103"/>
      <c r="Q51" s="104"/>
    </row>
    <row r="52" spans="1:17" ht="29.25" customHeight="1" x14ac:dyDescent="0.25">
      <c r="A52" s="102" t="s">
        <v>43</v>
      </c>
      <c r="B52" s="103"/>
      <c r="C52" s="103"/>
      <c r="D52" s="103"/>
      <c r="E52" s="103"/>
      <c r="F52" s="103"/>
      <c r="G52" s="103"/>
      <c r="H52" s="103"/>
      <c r="I52" s="103"/>
      <c r="J52" s="103"/>
      <c r="K52" s="103"/>
      <c r="L52" s="103"/>
      <c r="M52" s="103"/>
      <c r="N52" s="103"/>
      <c r="O52" s="103"/>
      <c r="P52" s="103"/>
      <c r="Q52" s="104"/>
    </row>
    <row r="53" spans="1:17" ht="26.25" customHeight="1" x14ac:dyDescent="0.25">
      <c r="A53" s="134" t="s">
        <v>30</v>
      </c>
      <c r="B53" s="134"/>
      <c r="C53" s="134"/>
      <c r="D53" s="134"/>
      <c r="E53" s="134"/>
      <c r="F53" s="134"/>
      <c r="G53" s="134"/>
      <c r="H53" s="146" t="s">
        <v>31</v>
      </c>
      <c r="I53" s="147"/>
      <c r="J53" s="13" t="s">
        <v>32</v>
      </c>
      <c r="K53" s="134" t="s">
        <v>33</v>
      </c>
      <c r="L53" s="134"/>
      <c r="M53" s="135" t="s">
        <v>34</v>
      </c>
      <c r="N53" s="135"/>
      <c r="O53" s="146" t="s">
        <v>35</v>
      </c>
      <c r="P53" s="148"/>
      <c r="Q53" s="147"/>
    </row>
    <row r="54" spans="1:17" ht="27" customHeight="1" x14ac:dyDescent="0.25">
      <c r="A54" s="139" t="s">
        <v>44</v>
      </c>
      <c r="B54" s="139"/>
      <c r="C54" s="139"/>
      <c r="D54" s="139"/>
      <c r="E54" s="139"/>
      <c r="F54" s="139"/>
      <c r="G54" s="139"/>
      <c r="H54" s="136">
        <v>17191020.789999999</v>
      </c>
      <c r="I54" s="136"/>
      <c r="J54" s="11">
        <v>0</v>
      </c>
      <c r="K54" s="136">
        <v>0</v>
      </c>
      <c r="L54" s="136"/>
      <c r="M54" s="137">
        <v>0</v>
      </c>
      <c r="N54" s="137"/>
      <c r="O54" s="141">
        <f>SUM(H54:M54)</f>
        <v>17191020.789999999</v>
      </c>
      <c r="P54" s="141"/>
      <c r="Q54" s="141"/>
    </row>
    <row r="55" spans="1:17" x14ac:dyDescent="0.25">
      <c r="A55" s="149" t="s">
        <v>40</v>
      </c>
      <c r="B55" s="149"/>
      <c r="C55" s="149"/>
      <c r="D55" s="149"/>
      <c r="E55" s="149"/>
      <c r="F55" s="149"/>
      <c r="G55" s="149"/>
      <c r="H55" s="141">
        <f>SUM(H54:H54)</f>
        <v>17191020.789999999</v>
      </c>
      <c r="I55" s="141"/>
      <c r="J55" s="12">
        <f>SUM(J54:J54)</f>
        <v>0</v>
      </c>
      <c r="K55" s="141">
        <f>SUM(K54:L54)</f>
        <v>0</v>
      </c>
      <c r="L55" s="141"/>
      <c r="M55" s="138">
        <f>SUM(K54:M54)</f>
        <v>0</v>
      </c>
      <c r="N55" s="138"/>
      <c r="O55" s="141">
        <f>SUM(O54)</f>
        <v>17191020.789999999</v>
      </c>
      <c r="P55" s="141"/>
      <c r="Q55" s="141"/>
    </row>
    <row r="56" spans="1:17" x14ac:dyDescent="0.25">
      <c r="A56" s="159"/>
      <c r="B56" s="160"/>
      <c r="C56" s="160"/>
      <c r="D56" s="160"/>
      <c r="E56" s="160"/>
      <c r="F56" s="160"/>
      <c r="G56" s="160"/>
      <c r="H56" s="160"/>
      <c r="I56" s="160"/>
      <c r="J56" s="160"/>
      <c r="K56" s="160"/>
      <c r="L56" s="160"/>
      <c r="M56" s="160"/>
      <c r="N56" s="160"/>
      <c r="O56" s="160"/>
      <c r="P56" s="160"/>
      <c r="Q56" s="161"/>
    </row>
    <row r="57" spans="1:17" x14ac:dyDescent="0.25">
      <c r="A57" s="154" t="s">
        <v>45</v>
      </c>
      <c r="B57" s="154"/>
      <c r="C57" s="154"/>
      <c r="D57" s="154"/>
      <c r="E57" s="154"/>
      <c r="F57" s="154"/>
      <c r="G57" s="154"/>
      <c r="H57" s="154"/>
      <c r="I57" s="154"/>
      <c r="J57" s="154"/>
      <c r="K57" s="154"/>
      <c r="L57" s="154"/>
      <c r="M57" s="154"/>
      <c r="N57" s="154"/>
      <c r="O57" s="154"/>
      <c r="P57" s="154"/>
      <c r="Q57" s="154"/>
    </row>
    <row r="58" spans="1:17" s="8" customFormat="1" x14ac:dyDescent="0.25">
      <c r="A58" s="93"/>
      <c r="B58" s="94"/>
      <c r="C58" s="94"/>
      <c r="D58" s="94"/>
      <c r="E58" s="94"/>
      <c r="F58" s="94"/>
      <c r="G58" s="94"/>
      <c r="H58" s="94"/>
      <c r="I58" s="94"/>
      <c r="J58" s="94"/>
      <c r="K58" s="94"/>
      <c r="L58" s="94"/>
      <c r="M58" s="94"/>
      <c r="N58" s="94"/>
      <c r="O58" s="94"/>
      <c r="P58" s="94"/>
      <c r="Q58" s="95"/>
    </row>
    <row r="59" spans="1:17" s="8" customFormat="1" ht="18" customHeight="1" x14ac:dyDescent="0.25">
      <c r="A59" s="154" t="s">
        <v>46</v>
      </c>
      <c r="B59" s="154"/>
      <c r="C59" s="154"/>
      <c r="D59" s="154"/>
      <c r="E59" s="154"/>
      <c r="F59" s="154"/>
      <c r="G59" s="154"/>
      <c r="H59" s="154"/>
      <c r="I59" s="154"/>
      <c r="J59" s="154"/>
      <c r="K59" s="154"/>
      <c r="L59" s="154"/>
      <c r="M59" s="154"/>
      <c r="N59" s="154"/>
      <c r="O59" s="154"/>
      <c r="P59" s="154"/>
      <c r="Q59" s="154"/>
    </row>
    <row r="60" spans="1:17" s="8" customFormat="1" ht="17.25" customHeight="1" x14ac:dyDescent="0.25">
      <c r="A60" s="162" t="s">
        <v>47</v>
      </c>
      <c r="B60" s="162"/>
      <c r="C60" s="162"/>
      <c r="D60" s="162"/>
      <c r="E60" s="162"/>
      <c r="F60" s="162"/>
      <c r="G60" s="162"/>
      <c r="H60" s="162"/>
      <c r="I60" s="162"/>
      <c r="J60" s="162"/>
      <c r="K60" s="162"/>
      <c r="L60" s="162"/>
      <c r="M60" s="162"/>
      <c r="N60" s="162"/>
      <c r="O60" s="162"/>
      <c r="P60" s="162"/>
      <c r="Q60" s="162"/>
    </row>
    <row r="61" spans="1:17" s="8" customFormat="1" ht="15.75" customHeight="1" x14ac:dyDescent="0.25">
      <c r="A61" s="163"/>
      <c r="B61" s="164"/>
      <c r="C61" s="164"/>
      <c r="D61" s="164"/>
      <c r="E61" s="164"/>
      <c r="F61" s="164"/>
      <c r="G61" s="164"/>
      <c r="H61" s="164"/>
      <c r="I61" s="164"/>
      <c r="J61" s="164"/>
      <c r="K61" s="164"/>
      <c r="L61" s="164"/>
      <c r="M61" s="164"/>
      <c r="N61" s="164"/>
      <c r="O61" s="164"/>
      <c r="P61" s="164"/>
      <c r="Q61" s="165"/>
    </row>
    <row r="62" spans="1:17" s="8" customFormat="1" x14ac:dyDescent="0.25">
      <c r="A62" s="150" t="s">
        <v>48</v>
      </c>
      <c r="B62" s="150"/>
      <c r="C62" s="150"/>
      <c r="D62" s="150"/>
      <c r="E62" s="150"/>
      <c r="F62" s="150"/>
      <c r="G62" s="150"/>
      <c r="H62" s="150"/>
      <c r="I62" s="150"/>
      <c r="J62" s="150"/>
      <c r="K62" s="150"/>
      <c r="L62" s="150"/>
      <c r="M62" s="150"/>
      <c r="N62" s="150"/>
      <c r="O62" s="150"/>
      <c r="P62" s="150"/>
      <c r="Q62" s="150"/>
    </row>
    <row r="63" spans="1:17" s="8" customFormat="1" ht="50.25" customHeight="1" x14ac:dyDescent="0.25">
      <c r="A63" s="102" t="s">
        <v>49</v>
      </c>
      <c r="B63" s="103"/>
      <c r="C63" s="103"/>
      <c r="D63" s="103"/>
      <c r="E63" s="103"/>
      <c r="F63" s="103"/>
      <c r="G63" s="103"/>
      <c r="H63" s="103"/>
      <c r="I63" s="103"/>
      <c r="J63" s="103"/>
      <c r="K63" s="103"/>
      <c r="L63" s="103"/>
      <c r="M63" s="103"/>
      <c r="N63" s="103"/>
      <c r="O63" s="103"/>
      <c r="P63" s="103"/>
      <c r="Q63" s="104"/>
    </row>
    <row r="64" spans="1:17" s="8" customFormat="1" x14ac:dyDescent="0.25">
      <c r="A64" s="151"/>
      <c r="B64" s="152"/>
      <c r="C64" s="152"/>
      <c r="D64" s="152"/>
      <c r="E64" s="152"/>
      <c r="F64" s="152"/>
      <c r="G64" s="152"/>
      <c r="H64" s="152"/>
      <c r="I64" s="152"/>
      <c r="J64" s="152"/>
      <c r="K64" s="152"/>
      <c r="L64" s="152"/>
      <c r="M64" s="152"/>
      <c r="N64" s="152"/>
      <c r="O64" s="152"/>
      <c r="P64" s="152"/>
      <c r="Q64" s="153"/>
    </row>
    <row r="65" spans="1:17" s="8" customFormat="1" ht="15.75" customHeight="1" x14ac:dyDescent="0.25">
      <c r="A65" s="154" t="s">
        <v>50</v>
      </c>
      <c r="B65" s="154"/>
      <c r="C65" s="154"/>
      <c r="D65" s="154"/>
      <c r="E65" s="154"/>
      <c r="F65" s="154"/>
      <c r="G65" s="154"/>
      <c r="H65" s="154"/>
      <c r="I65" s="154"/>
      <c r="J65" s="154"/>
      <c r="K65" s="154"/>
      <c r="L65" s="154"/>
      <c r="M65" s="154"/>
      <c r="N65" s="154"/>
      <c r="O65" s="154"/>
      <c r="P65" s="154"/>
      <c r="Q65" s="154"/>
    </row>
    <row r="66" spans="1:17" s="8" customFormat="1" ht="15.75" customHeight="1" x14ac:dyDescent="0.25">
      <c r="A66" s="154" t="s">
        <v>51</v>
      </c>
      <c r="B66" s="154"/>
      <c r="C66" s="154"/>
      <c r="D66" s="154"/>
      <c r="E66" s="154"/>
      <c r="F66" s="154"/>
      <c r="G66" s="154"/>
      <c r="H66" s="154"/>
      <c r="I66" s="154"/>
      <c r="J66" s="154"/>
      <c r="K66" s="154"/>
      <c r="L66" s="154"/>
      <c r="M66" s="154"/>
      <c r="N66" s="154"/>
      <c r="O66" s="154"/>
      <c r="P66" s="154"/>
      <c r="Q66" s="154"/>
    </row>
    <row r="67" spans="1:17" s="8" customFormat="1" ht="15.75" customHeight="1" x14ac:dyDescent="0.25">
      <c r="A67" s="155"/>
      <c r="B67" s="156"/>
      <c r="C67" s="156"/>
      <c r="D67" s="156"/>
      <c r="E67" s="156"/>
      <c r="F67" s="156"/>
      <c r="G67" s="156"/>
      <c r="H67" s="156"/>
      <c r="I67" s="156"/>
      <c r="J67" s="156"/>
      <c r="K67" s="156"/>
      <c r="L67" s="157"/>
      <c r="M67" s="157"/>
      <c r="N67" s="157"/>
      <c r="O67" s="157"/>
      <c r="P67" s="157"/>
      <c r="Q67" s="158"/>
    </row>
    <row r="68" spans="1:17" s="8" customFormat="1" ht="15.75" customHeight="1" x14ac:dyDescent="0.25">
      <c r="A68" s="166" t="s">
        <v>52</v>
      </c>
      <c r="B68" s="166"/>
      <c r="C68" s="166"/>
      <c r="D68" s="166"/>
      <c r="E68" s="166"/>
      <c r="F68" s="166"/>
      <c r="G68" s="166"/>
      <c r="H68" s="166"/>
      <c r="I68" s="166"/>
      <c r="J68" s="166"/>
      <c r="K68" s="166"/>
      <c r="L68" s="137">
        <v>642631253.44000006</v>
      </c>
      <c r="M68" s="137"/>
      <c r="N68" s="137"/>
      <c r="O68" s="137"/>
      <c r="P68" s="137"/>
      <c r="Q68" s="137"/>
    </row>
    <row r="69" spans="1:17" s="8" customFormat="1" ht="15.75" customHeight="1" x14ac:dyDescent="0.25">
      <c r="A69" s="166" t="s">
        <v>53</v>
      </c>
      <c r="B69" s="166"/>
      <c r="C69" s="166"/>
      <c r="D69" s="166"/>
      <c r="E69" s="166"/>
      <c r="F69" s="166"/>
      <c r="G69" s="166"/>
      <c r="H69" s="166"/>
      <c r="I69" s="166"/>
      <c r="J69" s="166"/>
      <c r="K69" s="166"/>
      <c r="L69" s="137">
        <v>130069038.93000001</v>
      </c>
      <c r="M69" s="137"/>
      <c r="N69" s="137"/>
      <c r="O69" s="137"/>
      <c r="P69" s="137"/>
      <c r="Q69" s="137"/>
    </row>
    <row r="70" spans="1:17" s="8" customFormat="1" ht="15.75" hidden="1" customHeight="1" x14ac:dyDescent="0.25">
      <c r="A70" s="166" t="s">
        <v>54</v>
      </c>
      <c r="B70" s="166"/>
      <c r="C70" s="166"/>
      <c r="D70" s="166"/>
      <c r="E70" s="166"/>
      <c r="F70" s="166"/>
      <c r="G70" s="166"/>
      <c r="H70" s="166"/>
      <c r="I70" s="166"/>
      <c r="J70" s="166"/>
      <c r="K70" s="166"/>
      <c r="L70" s="137">
        <v>103410016.25</v>
      </c>
      <c r="M70" s="137"/>
      <c r="N70" s="137"/>
      <c r="O70" s="137"/>
      <c r="P70" s="137"/>
      <c r="Q70" s="137"/>
    </row>
    <row r="71" spans="1:17" s="8" customFormat="1" ht="15.75" customHeight="1" x14ac:dyDescent="0.25">
      <c r="A71" s="166" t="s">
        <v>55</v>
      </c>
      <c r="B71" s="166"/>
      <c r="C71" s="166"/>
      <c r="D71" s="166"/>
      <c r="E71" s="166"/>
      <c r="F71" s="166"/>
      <c r="G71" s="166"/>
      <c r="H71" s="166"/>
      <c r="I71" s="166"/>
      <c r="J71" s="166"/>
      <c r="K71" s="166"/>
      <c r="L71" s="167">
        <v>0</v>
      </c>
      <c r="M71" s="167"/>
      <c r="N71" s="167"/>
      <c r="O71" s="167"/>
      <c r="P71" s="167"/>
      <c r="Q71" s="167"/>
    </row>
    <row r="72" spans="1:17" s="8" customFormat="1" ht="15.75" customHeight="1" x14ac:dyDescent="0.25">
      <c r="A72" s="166" t="s">
        <v>56</v>
      </c>
      <c r="B72" s="166"/>
      <c r="C72" s="166"/>
      <c r="D72" s="166"/>
      <c r="E72" s="166"/>
      <c r="F72" s="166"/>
      <c r="G72" s="166"/>
      <c r="H72" s="166"/>
      <c r="I72" s="166"/>
      <c r="J72" s="166"/>
      <c r="K72" s="166"/>
      <c r="L72" s="167">
        <v>178835449.87</v>
      </c>
      <c r="M72" s="167"/>
      <c r="N72" s="167"/>
      <c r="O72" s="167"/>
      <c r="P72" s="167"/>
      <c r="Q72" s="167"/>
    </row>
    <row r="73" spans="1:17" s="8" customFormat="1" x14ac:dyDescent="0.25">
      <c r="A73" s="166" t="s">
        <v>57</v>
      </c>
      <c r="B73" s="166"/>
      <c r="C73" s="166"/>
      <c r="D73" s="166"/>
      <c r="E73" s="166"/>
      <c r="F73" s="166"/>
      <c r="G73" s="166"/>
      <c r="H73" s="166"/>
      <c r="I73" s="166"/>
      <c r="J73" s="166"/>
      <c r="K73" s="166"/>
      <c r="L73" s="167">
        <v>15090420</v>
      </c>
      <c r="M73" s="167"/>
      <c r="N73" s="167"/>
      <c r="O73" s="167"/>
      <c r="P73" s="167"/>
      <c r="Q73" s="167"/>
    </row>
    <row r="74" spans="1:17" s="8" customFormat="1" x14ac:dyDescent="0.25">
      <c r="A74" s="154" t="s">
        <v>35</v>
      </c>
      <c r="B74" s="154"/>
      <c r="C74" s="154"/>
      <c r="D74" s="154"/>
      <c r="E74" s="154"/>
      <c r="F74" s="154"/>
      <c r="G74" s="154"/>
      <c r="H74" s="154"/>
      <c r="I74" s="154"/>
      <c r="J74" s="154"/>
      <c r="K74" s="154"/>
      <c r="L74" s="138">
        <f>SUM(L68:Q73)</f>
        <v>1070036178.4900001</v>
      </c>
      <c r="M74" s="138"/>
      <c r="N74" s="138"/>
      <c r="O74" s="138"/>
      <c r="P74" s="138"/>
      <c r="Q74" s="138"/>
    </row>
    <row r="75" spans="1:17" s="8" customFormat="1" ht="15.75" customHeight="1" x14ac:dyDescent="0.25">
      <c r="A75" s="169"/>
      <c r="B75" s="170"/>
      <c r="C75" s="170"/>
      <c r="D75" s="170"/>
      <c r="E75" s="170"/>
      <c r="F75" s="170"/>
      <c r="G75" s="170"/>
      <c r="H75" s="170"/>
      <c r="I75" s="170"/>
      <c r="J75" s="170"/>
      <c r="K75" s="170"/>
      <c r="L75" s="171"/>
      <c r="M75" s="171"/>
      <c r="N75" s="171"/>
      <c r="O75" s="171"/>
      <c r="P75" s="171"/>
      <c r="Q75" s="172"/>
    </row>
    <row r="76" spans="1:17" s="8" customFormat="1" ht="12.75" customHeight="1" x14ac:dyDescent="0.25">
      <c r="A76" s="154" t="s">
        <v>58</v>
      </c>
      <c r="B76" s="154"/>
      <c r="C76" s="154"/>
      <c r="D76" s="154"/>
      <c r="E76" s="154"/>
      <c r="F76" s="154"/>
      <c r="G76" s="154"/>
      <c r="H76" s="154"/>
      <c r="I76" s="154"/>
      <c r="J76" s="154"/>
      <c r="K76" s="154"/>
      <c r="L76" s="154"/>
      <c r="M76" s="154"/>
      <c r="N76" s="154"/>
      <c r="O76" s="154"/>
      <c r="P76" s="154"/>
      <c r="Q76" s="154"/>
    </row>
    <row r="77" spans="1:17" s="8" customFormat="1" x14ac:dyDescent="0.25">
      <c r="A77" s="72"/>
      <c r="B77" s="73"/>
      <c r="C77" s="73"/>
      <c r="D77" s="73"/>
      <c r="E77" s="73"/>
      <c r="F77" s="73"/>
      <c r="G77" s="73"/>
      <c r="H77" s="73"/>
      <c r="I77" s="73"/>
      <c r="J77" s="73"/>
      <c r="K77" s="73"/>
      <c r="L77" s="73"/>
      <c r="M77" s="73"/>
      <c r="N77" s="73"/>
      <c r="O77" s="73"/>
      <c r="P77" s="73"/>
      <c r="Q77" s="74"/>
    </row>
    <row r="78" spans="1:17" s="8" customFormat="1" x14ac:dyDescent="0.25">
      <c r="A78" s="105" t="s">
        <v>59</v>
      </c>
      <c r="B78" s="105"/>
      <c r="C78" s="105"/>
      <c r="D78" s="105"/>
      <c r="E78" s="105"/>
      <c r="F78" s="105"/>
      <c r="G78" s="105"/>
      <c r="H78" s="105"/>
      <c r="I78" s="105"/>
      <c r="J78" s="105"/>
      <c r="K78" s="105"/>
      <c r="L78" s="168">
        <v>78037853.120000005</v>
      </c>
      <c r="M78" s="168"/>
      <c r="N78" s="168"/>
      <c r="O78" s="168"/>
      <c r="P78" s="168"/>
      <c r="Q78" s="168"/>
    </row>
    <row r="79" spans="1:17" s="8" customFormat="1" x14ac:dyDescent="0.25">
      <c r="A79" s="105" t="s">
        <v>60</v>
      </c>
      <c r="B79" s="105"/>
      <c r="C79" s="105"/>
      <c r="D79" s="105"/>
      <c r="E79" s="105"/>
      <c r="F79" s="105"/>
      <c r="G79" s="105"/>
      <c r="H79" s="105"/>
      <c r="I79" s="105"/>
      <c r="J79" s="105"/>
      <c r="K79" s="105"/>
      <c r="L79" s="168">
        <v>9504971.9600000009</v>
      </c>
      <c r="M79" s="168"/>
      <c r="N79" s="168"/>
      <c r="O79" s="168"/>
      <c r="P79" s="168"/>
      <c r="Q79" s="168"/>
    </row>
    <row r="80" spans="1:17" s="8" customFormat="1" x14ac:dyDescent="0.25">
      <c r="A80" s="105" t="s">
        <v>61</v>
      </c>
      <c r="B80" s="105"/>
      <c r="C80" s="105"/>
      <c r="D80" s="105"/>
      <c r="E80" s="105"/>
      <c r="F80" s="105"/>
      <c r="G80" s="105"/>
      <c r="H80" s="105"/>
      <c r="I80" s="105"/>
      <c r="J80" s="105"/>
      <c r="K80" s="105"/>
      <c r="L80" s="168">
        <v>2995577.81</v>
      </c>
      <c r="M80" s="168"/>
      <c r="N80" s="168"/>
      <c r="O80" s="168"/>
      <c r="P80" s="168"/>
      <c r="Q80" s="168"/>
    </row>
    <row r="81" spans="1:17" s="8" customFormat="1" x14ac:dyDescent="0.25">
      <c r="A81" s="105" t="s">
        <v>62</v>
      </c>
      <c r="B81" s="105"/>
      <c r="C81" s="105"/>
      <c r="D81" s="105"/>
      <c r="E81" s="105"/>
      <c r="F81" s="105"/>
      <c r="G81" s="105"/>
      <c r="H81" s="105"/>
      <c r="I81" s="105"/>
      <c r="J81" s="105"/>
      <c r="K81" s="105"/>
      <c r="L81" s="168">
        <v>323830285.47000003</v>
      </c>
      <c r="M81" s="168"/>
      <c r="N81" s="168"/>
      <c r="O81" s="168"/>
      <c r="P81" s="168"/>
      <c r="Q81" s="168"/>
    </row>
    <row r="82" spans="1:17" s="8" customFormat="1" x14ac:dyDescent="0.25">
      <c r="A82" s="105" t="s">
        <v>63</v>
      </c>
      <c r="B82" s="105"/>
      <c r="C82" s="105"/>
      <c r="D82" s="105"/>
      <c r="E82" s="105"/>
      <c r="F82" s="105"/>
      <c r="G82" s="105"/>
      <c r="H82" s="105"/>
      <c r="I82" s="105"/>
      <c r="J82" s="105"/>
      <c r="K82" s="105"/>
      <c r="L82" s="168">
        <v>316997.5</v>
      </c>
      <c r="M82" s="168"/>
      <c r="N82" s="168"/>
      <c r="O82" s="168"/>
      <c r="P82" s="168"/>
      <c r="Q82" s="168"/>
    </row>
    <row r="83" spans="1:17" s="8" customFormat="1" x14ac:dyDescent="0.25">
      <c r="A83" s="105" t="s">
        <v>64</v>
      </c>
      <c r="B83" s="105"/>
      <c r="C83" s="105"/>
      <c r="D83" s="105"/>
      <c r="E83" s="105"/>
      <c r="F83" s="105"/>
      <c r="G83" s="105"/>
      <c r="H83" s="105"/>
      <c r="I83" s="105"/>
      <c r="J83" s="105"/>
      <c r="K83" s="105"/>
      <c r="L83" s="168">
        <v>201975650.16</v>
      </c>
      <c r="M83" s="168"/>
      <c r="N83" s="168"/>
      <c r="O83" s="168"/>
      <c r="P83" s="168"/>
      <c r="Q83" s="168"/>
    </row>
    <row r="84" spans="1:17" x14ac:dyDescent="0.25">
      <c r="A84" s="105" t="s">
        <v>65</v>
      </c>
      <c r="B84" s="105"/>
      <c r="C84" s="105"/>
      <c r="D84" s="105"/>
      <c r="E84" s="105"/>
      <c r="F84" s="105"/>
      <c r="G84" s="105"/>
      <c r="H84" s="105"/>
      <c r="I84" s="105"/>
      <c r="J84" s="105"/>
      <c r="K84" s="105"/>
      <c r="L84" s="168">
        <v>794999.73</v>
      </c>
      <c r="M84" s="168"/>
      <c r="N84" s="168"/>
      <c r="O84" s="168"/>
      <c r="P84" s="168"/>
      <c r="Q84" s="168"/>
    </row>
    <row r="85" spans="1:17" x14ac:dyDescent="0.25">
      <c r="A85" s="150" t="s">
        <v>35</v>
      </c>
      <c r="B85" s="150"/>
      <c r="C85" s="150"/>
      <c r="D85" s="150"/>
      <c r="E85" s="150"/>
      <c r="F85" s="150"/>
      <c r="G85" s="150"/>
      <c r="H85" s="150"/>
      <c r="I85" s="150"/>
      <c r="J85" s="150"/>
      <c r="K85" s="150"/>
      <c r="L85" s="173">
        <f>SUM(L78:Q84)</f>
        <v>617456335.75</v>
      </c>
      <c r="M85" s="173"/>
      <c r="N85" s="173"/>
      <c r="O85" s="173"/>
      <c r="P85" s="173"/>
      <c r="Q85" s="173"/>
    </row>
    <row r="86" spans="1:17" x14ac:dyDescent="0.25">
      <c r="A86" s="72"/>
      <c r="B86" s="73"/>
      <c r="C86" s="73"/>
      <c r="D86" s="73"/>
      <c r="E86" s="73"/>
      <c r="F86" s="73"/>
      <c r="G86" s="73"/>
      <c r="H86" s="73"/>
      <c r="I86" s="73"/>
      <c r="J86" s="73"/>
      <c r="K86" s="73"/>
      <c r="L86" s="73"/>
      <c r="M86" s="73"/>
      <c r="N86" s="73"/>
      <c r="O86" s="73"/>
      <c r="P86" s="73"/>
      <c r="Q86" s="74"/>
    </row>
    <row r="87" spans="1:17" x14ac:dyDescent="0.25">
      <c r="A87" s="154" t="s">
        <v>66</v>
      </c>
      <c r="B87" s="154"/>
      <c r="C87" s="154"/>
      <c r="D87" s="154"/>
      <c r="E87" s="154"/>
      <c r="F87" s="154"/>
      <c r="G87" s="154"/>
      <c r="H87" s="154"/>
      <c r="I87" s="154"/>
      <c r="J87" s="154"/>
      <c r="K87" s="154"/>
      <c r="L87" s="154"/>
      <c r="M87" s="154"/>
      <c r="N87" s="154"/>
      <c r="O87" s="154"/>
      <c r="P87" s="154"/>
      <c r="Q87" s="154"/>
    </row>
    <row r="88" spans="1:17" x14ac:dyDescent="0.25">
      <c r="A88" s="105" t="s">
        <v>67</v>
      </c>
      <c r="B88" s="105"/>
      <c r="C88" s="105"/>
      <c r="D88" s="105"/>
      <c r="E88" s="105"/>
      <c r="F88" s="105"/>
      <c r="G88" s="105"/>
      <c r="H88" s="105"/>
      <c r="I88" s="105"/>
      <c r="J88" s="105"/>
      <c r="K88" s="105"/>
      <c r="L88" s="168">
        <v>320258.02</v>
      </c>
      <c r="M88" s="168"/>
      <c r="N88" s="168"/>
      <c r="O88" s="168"/>
      <c r="P88" s="168"/>
      <c r="Q88" s="168"/>
    </row>
    <row r="89" spans="1:17" ht="17.25" customHeight="1" x14ac:dyDescent="0.25">
      <c r="A89" s="105" t="s">
        <v>68</v>
      </c>
      <c r="B89" s="105"/>
      <c r="C89" s="105"/>
      <c r="D89" s="105"/>
      <c r="E89" s="105"/>
      <c r="F89" s="105"/>
      <c r="G89" s="105"/>
      <c r="H89" s="105"/>
      <c r="I89" s="105"/>
      <c r="J89" s="105"/>
      <c r="K89" s="105"/>
      <c r="L89" s="168">
        <v>4234626.7699999996</v>
      </c>
      <c r="M89" s="168"/>
      <c r="N89" s="168"/>
      <c r="O89" s="168"/>
      <c r="P89" s="168"/>
      <c r="Q89" s="168"/>
    </row>
    <row r="90" spans="1:17" x14ac:dyDescent="0.25">
      <c r="A90" s="154" t="s">
        <v>35</v>
      </c>
      <c r="B90" s="154"/>
      <c r="C90" s="154"/>
      <c r="D90" s="154"/>
      <c r="E90" s="154"/>
      <c r="F90" s="154"/>
      <c r="G90" s="154"/>
      <c r="H90" s="154"/>
      <c r="I90" s="154"/>
      <c r="J90" s="154"/>
      <c r="K90" s="154"/>
      <c r="L90" s="173">
        <f>SUM(L88:Q89)</f>
        <v>4554884.7899999991</v>
      </c>
      <c r="M90" s="173"/>
      <c r="N90" s="173"/>
      <c r="O90" s="173"/>
      <c r="P90" s="173"/>
      <c r="Q90" s="173"/>
    </row>
    <row r="91" spans="1:17" x14ac:dyDescent="0.25">
      <c r="A91" s="174"/>
      <c r="B91" s="175"/>
      <c r="C91" s="175"/>
      <c r="D91" s="175"/>
      <c r="E91" s="175"/>
      <c r="F91" s="175"/>
      <c r="G91" s="175"/>
      <c r="H91" s="175"/>
      <c r="I91" s="175"/>
      <c r="J91" s="175"/>
      <c r="K91" s="175"/>
      <c r="L91" s="175"/>
      <c r="M91" s="175"/>
      <c r="N91" s="175"/>
      <c r="O91" s="175"/>
      <c r="P91" s="175"/>
      <c r="Q91" s="176"/>
    </row>
    <row r="92" spans="1:17" ht="32.25" customHeight="1" x14ac:dyDescent="0.25">
      <c r="A92" s="124" t="s">
        <v>69</v>
      </c>
      <c r="B92" s="124"/>
      <c r="C92" s="124"/>
      <c r="D92" s="124"/>
      <c r="E92" s="124"/>
      <c r="F92" s="124"/>
      <c r="G92" s="124"/>
      <c r="H92" s="124"/>
      <c r="I92" s="124"/>
      <c r="J92" s="124"/>
      <c r="K92" s="124"/>
      <c r="L92" s="124"/>
      <c r="M92" s="124"/>
      <c r="N92" s="124"/>
      <c r="O92" s="124"/>
      <c r="P92" s="124"/>
      <c r="Q92" s="124"/>
    </row>
    <row r="93" spans="1:17" ht="9.75" customHeight="1" x14ac:dyDescent="0.25">
      <c r="A93" s="177"/>
      <c r="B93" s="177"/>
      <c r="C93" s="177"/>
      <c r="D93" s="177"/>
      <c r="E93" s="177"/>
      <c r="F93" s="177"/>
      <c r="G93" s="177"/>
      <c r="H93" s="177"/>
      <c r="I93" s="177"/>
      <c r="J93" s="177"/>
      <c r="K93" s="177"/>
      <c r="L93" s="177"/>
      <c r="M93" s="177"/>
      <c r="N93" s="177"/>
      <c r="O93" s="177"/>
      <c r="P93" s="177"/>
      <c r="Q93" s="177"/>
    </row>
    <row r="94" spans="1:17" x14ac:dyDescent="0.25">
      <c r="A94" s="150" t="s">
        <v>70</v>
      </c>
      <c r="B94" s="150"/>
      <c r="C94" s="150"/>
      <c r="D94" s="150"/>
      <c r="E94" s="150"/>
      <c r="F94" s="150"/>
      <c r="G94" s="150"/>
      <c r="H94" s="150"/>
      <c r="I94" s="150"/>
      <c r="J94" s="150"/>
      <c r="K94" s="150"/>
      <c r="L94" s="150"/>
      <c r="M94" s="150"/>
      <c r="N94" s="150"/>
      <c r="O94" s="150"/>
      <c r="P94" s="150"/>
      <c r="Q94" s="150"/>
    </row>
    <row r="95" spans="1:17" ht="9.75" customHeight="1" x14ac:dyDescent="0.25">
      <c r="A95" s="72"/>
      <c r="B95" s="73"/>
      <c r="C95" s="73"/>
      <c r="D95" s="73"/>
      <c r="E95" s="73"/>
      <c r="F95" s="73"/>
      <c r="G95" s="73"/>
      <c r="H95" s="73"/>
      <c r="I95" s="73"/>
      <c r="J95" s="73"/>
      <c r="K95" s="73"/>
      <c r="L95" s="73"/>
      <c r="M95" s="73"/>
      <c r="N95" s="73"/>
      <c r="O95" s="73"/>
      <c r="P95" s="73"/>
      <c r="Q95" s="74"/>
    </row>
    <row r="96" spans="1:17" ht="34.5" customHeight="1" x14ac:dyDescent="0.25">
      <c r="A96" s="102" t="s">
        <v>71</v>
      </c>
      <c r="B96" s="103"/>
      <c r="C96" s="103"/>
      <c r="D96" s="103"/>
      <c r="E96" s="103"/>
      <c r="F96" s="103"/>
      <c r="G96" s="103"/>
      <c r="H96" s="103"/>
      <c r="I96" s="103"/>
      <c r="J96" s="103"/>
      <c r="K96" s="103"/>
      <c r="L96" s="103"/>
      <c r="M96" s="103"/>
      <c r="N96" s="103"/>
      <c r="O96" s="103"/>
      <c r="P96" s="103"/>
      <c r="Q96" s="104"/>
    </row>
    <row r="97" spans="1:19" ht="15.75" x14ac:dyDescent="0.25">
      <c r="A97" s="181" t="s">
        <v>72</v>
      </c>
      <c r="B97" s="182"/>
      <c r="C97" s="182"/>
      <c r="D97" s="182"/>
      <c r="E97" s="182"/>
      <c r="F97" s="182"/>
      <c r="G97" s="182"/>
      <c r="H97" s="182"/>
      <c r="I97" s="182"/>
      <c r="J97" s="182"/>
      <c r="K97" s="182"/>
      <c r="L97" s="182"/>
      <c r="M97" s="182"/>
      <c r="N97" s="182"/>
      <c r="O97" s="182"/>
      <c r="P97" s="182"/>
      <c r="Q97" s="182"/>
    </row>
    <row r="98" spans="1:19" ht="12" customHeight="1" x14ac:dyDescent="0.25">
      <c r="A98" s="183"/>
      <c r="B98" s="184"/>
      <c r="C98" s="184"/>
      <c r="D98" s="184"/>
      <c r="E98" s="184"/>
      <c r="F98" s="184"/>
      <c r="G98" s="184"/>
      <c r="H98" s="184"/>
      <c r="I98" s="184"/>
      <c r="J98" s="184"/>
      <c r="K98" s="184"/>
      <c r="L98" s="184"/>
      <c r="M98" s="184"/>
      <c r="N98" s="184"/>
      <c r="O98" s="184"/>
      <c r="P98" s="184"/>
      <c r="Q98" s="185"/>
    </row>
    <row r="99" spans="1:19" x14ac:dyDescent="0.25">
      <c r="A99" s="154" t="s">
        <v>73</v>
      </c>
      <c r="B99" s="154"/>
      <c r="C99" s="154"/>
      <c r="D99" s="154"/>
      <c r="E99" s="154"/>
      <c r="F99" s="154"/>
      <c r="G99" s="154"/>
      <c r="H99" s="154"/>
      <c r="I99" s="154"/>
      <c r="J99" s="154"/>
      <c r="K99" s="154"/>
      <c r="L99" s="154"/>
      <c r="M99" s="154"/>
      <c r="N99" s="154"/>
      <c r="O99" s="154"/>
      <c r="P99" s="154"/>
      <c r="Q99" s="154"/>
    </row>
    <row r="100" spans="1:19" ht="78.75" customHeight="1" x14ac:dyDescent="0.25">
      <c r="A100" s="89" t="s">
        <v>74</v>
      </c>
      <c r="B100" s="89"/>
      <c r="C100" s="89"/>
      <c r="D100" s="89"/>
      <c r="E100" s="89"/>
      <c r="F100" s="89"/>
      <c r="G100" s="89"/>
      <c r="H100" s="89"/>
      <c r="I100" s="89"/>
      <c r="J100" s="89"/>
      <c r="K100" s="89"/>
      <c r="L100" s="89"/>
      <c r="M100" s="89"/>
      <c r="N100" s="89"/>
      <c r="O100" s="89"/>
      <c r="P100" s="89"/>
      <c r="Q100" s="89"/>
    </row>
    <row r="101" spans="1:19" x14ac:dyDescent="0.25">
      <c r="A101" s="186"/>
      <c r="B101" s="186"/>
      <c r="C101" s="186"/>
      <c r="D101" s="186"/>
      <c r="E101" s="186"/>
      <c r="F101" s="186"/>
      <c r="G101" s="186"/>
      <c r="H101" s="186"/>
      <c r="I101" s="186"/>
      <c r="J101" s="186"/>
      <c r="K101" s="186"/>
      <c r="L101" s="186"/>
      <c r="M101" s="186"/>
      <c r="N101" s="186"/>
      <c r="O101" s="186"/>
      <c r="P101" s="186"/>
      <c r="Q101" s="186"/>
    </row>
    <row r="102" spans="1:19" ht="29.25" customHeight="1" x14ac:dyDescent="0.25">
      <c r="A102" s="178" t="s">
        <v>30</v>
      </c>
      <c r="B102" s="179"/>
      <c r="C102" s="179"/>
      <c r="D102" s="179"/>
      <c r="E102" s="179"/>
      <c r="F102" s="179"/>
      <c r="G102" s="180"/>
      <c r="H102" s="178" t="s">
        <v>31</v>
      </c>
      <c r="I102" s="180"/>
      <c r="J102" s="14" t="s">
        <v>32</v>
      </c>
      <c r="K102" s="134" t="s">
        <v>33</v>
      </c>
      <c r="L102" s="134"/>
      <c r="M102" s="135" t="s">
        <v>34</v>
      </c>
      <c r="N102" s="135"/>
      <c r="O102" s="134" t="s">
        <v>35</v>
      </c>
      <c r="P102" s="134"/>
      <c r="Q102" s="134"/>
    </row>
    <row r="103" spans="1:19" ht="15" customHeight="1" x14ac:dyDescent="0.25">
      <c r="A103" s="178"/>
      <c r="B103" s="179"/>
      <c r="C103" s="179"/>
      <c r="D103" s="179"/>
      <c r="E103" s="179"/>
      <c r="F103" s="179"/>
      <c r="G103" s="179"/>
      <c r="H103" s="179"/>
      <c r="I103" s="179"/>
      <c r="J103" s="179"/>
      <c r="K103" s="179"/>
      <c r="L103" s="179"/>
      <c r="M103" s="179"/>
      <c r="N103" s="179"/>
      <c r="O103" s="179"/>
      <c r="P103" s="179"/>
      <c r="Q103" s="180"/>
    </row>
    <row r="104" spans="1:19" ht="21" customHeight="1" x14ac:dyDescent="0.25">
      <c r="A104" s="140" t="s">
        <v>75</v>
      </c>
      <c r="B104" s="140"/>
      <c r="C104" s="140"/>
      <c r="D104" s="140"/>
      <c r="E104" s="140"/>
      <c r="F104" s="140"/>
      <c r="G104" s="140"/>
      <c r="H104" s="136">
        <v>8351321.2000000002</v>
      </c>
      <c r="I104" s="136"/>
      <c r="J104" s="15">
        <v>0</v>
      </c>
      <c r="K104" s="137">
        <v>0</v>
      </c>
      <c r="L104" s="137"/>
      <c r="M104" s="137">
        <v>0</v>
      </c>
      <c r="N104" s="137"/>
      <c r="O104" s="141">
        <f t="shared" ref="O104:O114" si="0">SUM(H104:M104)</f>
        <v>8351321.2000000002</v>
      </c>
      <c r="P104" s="141"/>
      <c r="Q104" s="141"/>
      <c r="R104" s="9"/>
    </row>
    <row r="105" spans="1:19" ht="30.75" customHeight="1" x14ac:dyDescent="0.25">
      <c r="A105" s="140" t="s">
        <v>76</v>
      </c>
      <c r="B105" s="140"/>
      <c r="C105" s="140"/>
      <c r="D105" s="140"/>
      <c r="E105" s="140"/>
      <c r="F105" s="140"/>
      <c r="G105" s="140"/>
      <c r="H105" s="136">
        <v>37256314.770000003</v>
      </c>
      <c r="I105" s="136"/>
      <c r="J105" s="15">
        <v>0</v>
      </c>
      <c r="K105" s="137">
        <v>927580.33</v>
      </c>
      <c r="L105" s="137"/>
      <c r="M105" s="137">
        <v>238095.24</v>
      </c>
      <c r="N105" s="137"/>
      <c r="O105" s="141">
        <f t="shared" si="0"/>
        <v>38421990.340000004</v>
      </c>
      <c r="P105" s="141"/>
      <c r="Q105" s="141"/>
      <c r="R105" s="9"/>
    </row>
    <row r="106" spans="1:19" ht="35.25" customHeight="1" x14ac:dyDescent="0.25">
      <c r="A106" s="140" t="s">
        <v>77</v>
      </c>
      <c r="B106" s="140"/>
      <c r="C106" s="140"/>
      <c r="D106" s="140"/>
      <c r="E106" s="140"/>
      <c r="F106" s="140"/>
      <c r="G106" s="140"/>
      <c r="H106" s="136">
        <v>21662203.920000002</v>
      </c>
      <c r="I106" s="136"/>
      <c r="J106" s="15">
        <v>0</v>
      </c>
      <c r="K106" s="137">
        <v>0</v>
      </c>
      <c r="L106" s="137"/>
      <c r="M106" s="137">
        <v>0</v>
      </c>
      <c r="N106" s="137"/>
      <c r="O106" s="141">
        <f t="shared" si="0"/>
        <v>21662203.920000002</v>
      </c>
      <c r="P106" s="141"/>
      <c r="Q106" s="141"/>
      <c r="R106" s="9"/>
    </row>
    <row r="107" spans="1:19" ht="31.5" customHeight="1" x14ac:dyDescent="0.25">
      <c r="A107" s="140" t="s">
        <v>78</v>
      </c>
      <c r="B107" s="140"/>
      <c r="C107" s="140"/>
      <c r="D107" s="140"/>
      <c r="E107" s="140"/>
      <c r="F107" s="140"/>
      <c r="G107" s="140"/>
      <c r="H107" s="187">
        <v>566879.51</v>
      </c>
      <c r="I107" s="187"/>
      <c r="J107" s="15">
        <v>0</v>
      </c>
      <c r="K107" s="137">
        <v>0</v>
      </c>
      <c r="L107" s="137"/>
      <c r="M107" s="137">
        <v>3248</v>
      </c>
      <c r="N107" s="137"/>
      <c r="O107" s="141">
        <f t="shared" si="0"/>
        <v>570127.51</v>
      </c>
      <c r="P107" s="141"/>
      <c r="Q107" s="141"/>
      <c r="R107" s="9"/>
    </row>
    <row r="108" spans="1:19" ht="31.5" customHeight="1" x14ac:dyDescent="0.25">
      <c r="A108" s="140" t="s">
        <v>79</v>
      </c>
      <c r="B108" s="140"/>
      <c r="C108" s="140"/>
      <c r="D108" s="140"/>
      <c r="E108" s="140"/>
      <c r="F108" s="140"/>
      <c r="G108" s="140"/>
      <c r="H108" s="188">
        <v>1557913.73</v>
      </c>
      <c r="I108" s="188"/>
      <c r="J108" s="15">
        <v>0</v>
      </c>
      <c r="K108" s="167">
        <v>16047.16</v>
      </c>
      <c r="L108" s="167"/>
      <c r="M108" s="167">
        <v>0</v>
      </c>
      <c r="N108" s="167"/>
      <c r="O108" s="141">
        <f t="shared" si="0"/>
        <v>1573960.89</v>
      </c>
      <c r="P108" s="141"/>
      <c r="Q108" s="141"/>
      <c r="R108" s="9"/>
      <c r="S108" s="9"/>
    </row>
    <row r="109" spans="1:19" ht="27.75" customHeight="1" x14ac:dyDescent="0.25">
      <c r="A109" s="140" t="s">
        <v>80</v>
      </c>
      <c r="B109" s="140"/>
      <c r="C109" s="140"/>
      <c r="D109" s="140"/>
      <c r="E109" s="140"/>
      <c r="F109" s="140"/>
      <c r="G109" s="140"/>
      <c r="H109" s="187">
        <v>35174362.369999997</v>
      </c>
      <c r="I109" s="187"/>
      <c r="J109" s="15">
        <v>16112772.710000001</v>
      </c>
      <c r="K109" s="137">
        <v>0</v>
      </c>
      <c r="L109" s="137"/>
      <c r="M109" s="137">
        <v>512234.13</v>
      </c>
      <c r="N109" s="137"/>
      <c r="O109" s="141">
        <f t="shared" si="0"/>
        <v>51799369.210000001</v>
      </c>
      <c r="P109" s="141"/>
      <c r="Q109" s="141"/>
      <c r="R109" s="9"/>
    </row>
    <row r="110" spans="1:19" ht="30.75" customHeight="1" x14ac:dyDescent="0.25">
      <c r="A110" s="140" t="s">
        <v>81</v>
      </c>
      <c r="B110" s="140"/>
      <c r="C110" s="140"/>
      <c r="D110" s="140"/>
      <c r="E110" s="140"/>
      <c r="F110" s="140"/>
      <c r="G110" s="140"/>
      <c r="H110" s="189">
        <v>10483.200000000001</v>
      </c>
      <c r="I110" s="189"/>
      <c r="J110" s="15">
        <v>4707.3900000000003</v>
      </c>
      <c r="K110" s="137">
        <v>0</v>
      </c>
      <c r="L110" s="137"/>
      <c r="M110" s="137">
        <v>9103.76</v>
      </c>
      <c r="N110" s="137"/>
      <c r="O110" s="141">
        <f t="shared" si="0"/>
        <v>24294.35</v>
      </c>
      <c r="P110" s="141"/>
      <c r="Q110" s="141"/>
      <c r="R110" s="16"/>
    </row>
    <row r="111" spans="1:19" ht="19.5" customHeight="1" x14ac:dyDescent="0.25">
      <c r="A111" s="140" t="s">
        <v>82</v>
      </c>
      <c r="B111" s="140"/>
      <c r="C111" s="140"/>
      <c r="D111" s="140"/>
      <c r="E111" s="140"/>
      <c r="F111" s="140"/>
      <c r="G111" s="140"/>
      <c r="H111" s="187">
        <v>666916.30000000005</v>
      </c>
      <c r="I111" s="187"/>
      <c r="J111" s="15">
        <v>95041046.200000003</v>
      </c>
      <c r="K111" s="137">
        <v>274635.65999999997</v>
      </c>
      <c r="L111" s="137"/>
      <c r="M111" s="137">
        <v>222222.22</v>
      </c>
      <c r="N111" s="137"/>
      <c r="O111" s="141">
        <f t="shared" si="0"/>
        <v>96204820.379999995</v>
      </c>
      <c r="P111" s="141"/>
      <c r="Q111" s="141"/>
      <c r="R111" s="16"/>
    </row>
    <row r="112" spans="1:19" ht="20.25" customHeight="1" x14ac:dyDescent="0.25">
      <c r="A112" s="140" t="s">
        <v>83</v>
      </c>
      <c r="B112" s="140"/>
      <c r="C112" s="140"/>
      <c r="D112" s="140"/>
      <c r="E112" s="140"/>
      <c r="F112" s="140"/>
      <c r="G112" s="140"/>
      <c r="H112" s="187">
        <v>44602.879999999997</v>
      </c>
      <c r="I112" s="187"/>
      <c r="J112" s="15">
        <v>0</v>
      </c>
      <c r="K112" s="137">
        <v>0</v>
      </c>
      <c r="L112" s="137"/>
      <c r="M112" s="137">
        <v>0</v>
      </c>
      <c r="N112" s="137"/>
      <c r="O112" s="141">
        <f t="shared" si="0"/>
        <v>44602.879999999997</v>
      </c>
      <c r="P112" s="141"/>
      <c r="Q112" s="141"/>
    </row>
    <row r="113" spans="1:18" ht="28.5" customHeight="1" x14ac:dyDescent="0.25">
      <c r="A113" s="140" t="s">
        <v>84</v>
      </c>
      <c r="B113" s="140"/>
      <c r="C113" s="140"/>
      <c r="D113" s="140"/>
      <c r="E113" s="140"/>
      <c r="F113" s="140"/>
      <c r="G113" s="140"/>
      <c r="H113" s="189">
        <v>0</v>
      </c>
      <c r="I113" s="189"/>
      <c r="J113" s="15">
        <v>20282700.84</v>
      </c>
      <c r="K113" s="137">
        <v>0</v>
      </c>
      <c r="L113" s="137"/>
      <c r="M113" s="137">
        <v>0</v>
      </c>
      <c r="N113" s="137"/>
      <c r="O113" s="141">
        <f t="shared" si="0"/>
        <v>20282700.84</v>
      </c>
      <c r="P113" s="141"/>
      <c r="Q113" s="141"/>
      <c r="R113" s="9"/>
    </row>
    <row r="114" spans="1:18" ht="27.75" customHeight="1" x14ac:dyDescent="0.25">
      <c r="A114" s="125" t="s">
        <v>85</v>
      </c>
      <c r="B114" s="126"/>
      <c r="C114" s="126"/>
      <c r="D114" s="126"/>
      <c r="E114" s="126"/>
      <c r="F114" s="126"/>
      <c r="G114" s="127"/>
      <c r="H114" s="190">
        <v>10000000</v>
      </c>
      <c r="I114" s="191"/>
      <c r="J114" s="11">
        <v>0</v>
      </c>
      <c r="K114" s="192">
        <v>0</v>
      </c>
      <c r="L114" s="193"/>
      <c r="M114" s="192">
        <v>0</v>
      </c>
      <c r="N114" s="193"/>
      <c r="O114" s="141">
        <f t="shared" si="0"/>
        <v>10000000</v>
      </c>
      <c r="P114" s="141"/>
      <c r="Q114" s="141"/>
    </row>
    <row r="115" spans="1:18" x14ac:dyDescent="0.25">
      <c r="A115" s="149" t="s">
        <v>86</v>
      </c>
      <c r="B115" s="149"/>
      <c r="C115" s="149"/>
      <c r="D115" s="149"/>
      <c r="E115" s="149"/>
      <c r="F115" s="149"/>
      <c r="G115" s="149"/>
      <c r="H115" s="204">
        <f>SUM(H104:I114)</f>
        <v>115290997.88000003</v>
      </c>
      <c r="I115" s="204"/>
      <c r="J115" s="17">
        <f>SUM(J104:J114)</f>
        <v>131441227.14000002</v>
      </c>
      <c r="K115" s="204">
        <f>SUM(K104:L114)</f>
        <v>1218263.1499999999</v>
      </c>
      <c r="L115" s="204"/>
      <c r="M115" s="138">
        <f>SUM(M104:N114)</f>
        <v>984903.35</v>
      </c>
      <c r="N115" s="138"/>
      <c r="O115" s="141">
        <f>SUM(O104:Q114)</f>
        <v>248935391.52000001</v>
      </c>
      <c r="P115" s="141"/>
      <c r="Q115" s="141"/>
      <c r="R115" s="9"/>
    </row>
    <row r="116" spans="1:18" x14ac:dyDescent="0.25">
      <c r="A116" s="205"/>
      <c r="B116" s="206"/>
      <c r="C116" s="206"/>
      <c r="D116" s="206"/>
      <c r="E116" s="206"/>
      <c r="F116" s="206"/>
      <c r="G116" s="206"/>
      <c r="H116" s="206"/>
      <c r="I116" s="206"/>
      <c r="J116" s="206"/>
      <c r="K116" s="206"/>
      <c r="L116" s="206"/>
      <c r="M116" s="206"/>
      <c r="N116" s="206"/>
      <c r="O116" s="206"/>
      <c r="P116" s="206"/>
      <c r="Q116" s="207"/>
    </row>
    <row r="117" spans="1:18" ht="13.5" customHeight="1" x14ac:dyDescent="0.25">
      <c r="A117" s="194" t="s">
        <v>87</v>
      </c>
      <c r="B117" s="195"/>
      <c r="C117" s="195"/>
      <c r="D117" s="195"/>
      <c r="E117" s="195"/>
      <c r="F117" s="195"/>
      <c r="G117" s="195"/>
      <c r="H117" s="195"/>
      <c r="I117" s="195"/>
      <c r="J117" s="195"/>
      <c r="K117" s="195"/>
      <c r="L117" s="195"/>
      <c r="M117" s="195"/>
      <c r="N117" s="195"/>
      <c r="O117" s="195"/>
      <c r="P117" s="195"/>
      <c r="Q117" s="196"/>
    </row>
    <row r="118" spans="1:18" ht="16.5" customHeight="1" x14ac:dyDescent="0.25">
      <c r="A118" s="197"/>
      <c r="B118" s="198"/>
      <c r="C118" s="198"/>
      <c r="D118" s="198"/>
      <c r="E118" s="198"/>
      <c r="F118" s="198"/>
      <c r="G118" s="198"/>
      <c r="H118" s="198"/>
      <c r="I118" s="198"/>
      <c r="J118" s="198"/>
      <c r="K118" s="198"/>
      <c r="L118" s="198"/>
      <c r="M118" s="198"/>
      <c r="N118" s="198"/>
      <c r="O118" s="198"/>
      <c r="P118" s="198"/>
      <c r="Q118" s="199"/>
    </row>
    <row r="119" spans="1:18" x14ac:dyDescent="0.25">
      <c r="A119" s="131"/>
      <c r="B119" s="132"/>
      <c r="C119" s="132"/>
      <c r="D119" s="132"/>
      <c r="E119" s="132"/>
      <c r="F119" s="132"/>
      <c r="G119" s="132"/>
      <c r="H119" s="132"/>
      <c r="I119" s="132"/>
      <c r="J119" s="132"/>
      <c r="K119" s="132"/>
      <c r="L119" s="132"/>
      <c r="M119" s="132"/>
      <c r="N119" s="132"/>
      <c r="O119" s="132"/>
      <c r="P119" s="132"/>
      <c r="Q119" s="133"/>
    </row>
    <row r="120" spans="1:18" ht="19.5" customHeight="1" x14ac:dyDescent="0.25">
      <c r="A120" s="200" t="s">
        <v>88</v>
      </c>
      <c r="B120" s="201"/>
      <c r="C120" s="201"/>
      <c r="D120" s="201"/>
      <c r="E120" s="201"/>
      <c r="F120" s="201"/>
      <c r="G120" s="201"/>
      <c r="H120" s="201"/>
      <c r="I120" s="201"/>
      <c r="J120" s="201"/>
      <c r="K120" s="201"/>
      <c r="L120" s="201"/>
      <c r="M120" s="202">
        <v>77928862.909999996</v>
      </c>
      <c r="N120" s="202"/>
      <c r="O120" s="202"/>
      <c r="P120" s="202"/>
      <c r="Q120" s="203"/>
    </row>
    <row r="121" spans="1:18" ht="24" customHeight="1" x14ac:dyDescent="0.25">
      <c r="A121" s="200" t="s">
        <v>89</v>
      </c>
      <c r="B121" s="201"/>
      <c r="C121" s="201"/>
      <c r="D121" s="201"/>
      <c r="E121" s="201"/>
      <c r="F121" s="201"/>
      <c r="G121" s="201"/>
      <c r="H121" s="201"/>
      <c r="I121" s="201"/>
      <c r="J121" s="201"/>
      <c r="K121" s="201"/>
      <c r="L121" s="201"/>
      <c r="M121" s="202">
        <v>252308022.31</v>
      </c>
      <c r="N121" s="202"/>
      <c r="O121" s="202"/>
      <c r="P121" s="202"/>
      <c r="Q121" s="203"/>
    </row>
    <row r="122" spans="1:18" x14ac:dyDescent="0.25">
      <c r="A122" s="200" t="s">
        <v>90</v>
      </c>
      <c r="B122" s="201"/>
      <c r="C122" s="201"/>
      <c r="D122" s="201"/>
      <c r="E122" s="201"/>
      <c r="F122" s="201"/>
      <c r="G122" s="201"/>
      <c r="H122" s="201"/>
      <c r="I122" s="201"/>
      <c r="J122" s="201"/>
      <c r="K122" s="201"/>
      <c r="L122" s="3"/>
      <c r="M122" s="212">
        <f>SUM(M120:Q121)</f>
        <v>330236885.22000003</v>
      </c>
      <c r="N122" s="212"/>
      <c r="O122" s="212"/>
      <c r="P122" s="212"/>
      <c r="Q122" s="213"/>
    </row>
    <row r="123" spans="1:18" s="8" customFormat="1" x14ac:dyDescent="0.25">
      <c r="A123" s="214"/>
      <c r="B123" s="215"/>
      <c r="C123" s="215"/>
      <c r="D123" s="215"/>
      <c r="E123" s="215"/>
      <c r="F123" s="215"/>
      <c r="G123" s="215"/>
      <c r="H123" s="215"/>
      <c r="I123" s="215"/>
      <c r="J123" s="215"/>
      <c r="K123" s="215"/>
      <c r="L123" s="215"/>
      <c r="M123" s="215"/>
      <c r="N123" s="215"/>
      <c r="O123" s="215"/>
      <c r="P123" s="215"/>
      <c r="Q123" s="216"/>
    </row>
    <row r="124" spans="1:18" s="8" customFormat="1" ht="18.75" x14ac:dyDescent="0.25">
      <c r="A124" s="217" t="s">
        <v>91</v>
      </c>
      <c r="B124" s="218"/>
      <c r="C124" s="218"/>
      <c r="D124" s="218"/>
      <c r="E124" s="218"/>
      <c r="F124" s="218"/>
      <c r="G124" s="218"/>
      <c r="H124" s="218"/>
      <c r="I124" s="218"/>
      <c r="J124" s="218"/>
      <c r="K124" s="218"/>
      <c r="L124" s="218"/>
      <c r="M124" s="218"/>
      <c r="N124" s="218"/>
      <c r="O124" s="218"/>
      <c r="P124" s="218"/>
      <c r="Q124" s="219"/>
    </row>
    <row r="125" spans="1:18" s="8" customFormat="1" ht="18.75" x14ac:dyDescent="0.25">
      <c r="A125" s="220"/>
      <c r="B125" s="221"/>
      <c r="C125" s="221"/>
      <c r="D125" s="221"/>
      <c r="E125" s="221"/>
      <c r="F125" s="221"/>
      <c r="G125" s="221"/>
      <c r="H125" s="221"/>
      <c r="I125" s="221"/>
      <c r="J125" s="221"/>
      <c r="K125" s="221"/>
      <c r="L125" s="221"/>
      <c r="M125" s="221"/>
      <c r="N125" s="221"/>
      <c r="O125" s="221"/>
      <c r="P125" s="221"/>
      <c r="Q125" s="222"/>
    </row>
    <row r="126" spans="1:18" s="8" customFormat="1" x14ac:dyDescent="0.25">
      <c r="A126" s="150" t="s">
        <v>92</v>
      </c>
      <c r="B126" s="150"/>
      <c r="C126" s="150"/>
      <c r="D126" s="150"/>
      <c r="E126" s="150"/>
      <c r="F126" s="150"/>
      <c r="G126" s="150"/>
      <c r="H126" s="150"/>
      <c r="I126" s="150"/>
      <c r="J126" s="150"/>
      <c r="K126" s="150"/>
      <c r="L126" s="150"/>
      <c r="M126" s="150"/>
      <c r="N126" s="150"/>
      <c r="O126" s="150"/>
      <c r="P126" s="150"/>
      <c r="Q126" s="150"/>
    </row>
    <row r="127" spans="1:18" s="8" customFormat="1" ht="30" customHeight="1" x14ac:dyDescent="0.25">
      <c r="A127" s="102" t="s">
        <v>93</v>
      </c>
      <c r="B127" s="103"/>
      <c r="C127" s="103"/>
      <c r="D127" s="103"/>
      <c r="E127" s="103"/>
      <c r="F127" s="103"/>
      <c r="G127" s="103"/>
      <c r="H127" s="103"/>
      <c r="I127" s="103"/>
      <c r="J127" s="103"/>
      <c r="K127" s="103"/>
      <c r="L127" s="103"/>
      <c r="M127" s="103"/>
      <c r="N127" s="103"/>
      <c r="O127" s="103"/>
      <c r="P127" s="103"/>
      <c r="Q127" s="104"/>
    </row>
    <row r="128" spans="1:18" s="8" customFormat="1" ht="14.25" customHeight="1" x14ac:dyDescent="0.25">
      <c r="A128" s="72"/>
      <c r="B128" s="73"/>
      <c r="C128" s="73"/>
      <c r="D128" s="73"/>
      <c r="E128" s="73"/>
      <c r="F128" s="73"/>
      <c r="G128" s="73"/>
      <c r="H128" s="73"/>
      <c r="I128" s="73"/>
      <c r="J128" s="73"/>
      <c r="K128" s="73"/>
      <c r="L128" s="73"/>
      <c r="M128" s="73"/>
      <c r="N128" s="73"/>
      <c r="O128" s="73"/>
      <c r="P128" s="73"/>
      <c r="Q128" s="74"/>
    </row>
    <row r="129" spans="1:17" s="8" customFormat="1" ht="17.25" customHeight="1" x14ac:dyDescent="0.25">
      <c r="A129" s="78" t="s">
        <v>94</v>
      </c>
      <c r="B129" s="79"/>
      <c r="C129" s="79"/>
      <c r="D129" s="79"/>
      <c r="E129" s="79"/>
      <c r="F129" s="79"/>
      <c r="G129" s="79"/>
      <c r="H129" s="79"/>
      <c r="I129" s="79"/>
      <c r="J129" s="79"/>
      <c r="K129" s="208">
        <f>SUM(J130:O135)</f>
        <v>247556204.02000001</v>
      </c>
      <c r="L129" s="208"/>
      <c r="M129" s="208"/>
      <c r="N129" s="208"/>
      <c r="O129" s="208"/>
      <c r="P129" s="208"/>
      <c r="Q129" s="209"/>
    </row>
    <row r="130" spans="1:17" s="8" customFormat="1" x14ac:dyDescent="0.25">
      <c r="A130" s="105" t="s">
        <v>95</v>
      </c>
      <c r="B130" s="105"/>
      <c r="C130" s="105"/>
      <c r="D130" s="105"/>
      <c r="E130" s="105"/>
      <c r="F130" s="105"/>
      <c r="G130" s="105"/>
      <c r="H130" s="105"/>
      <c r="I130" s="105"/>
      <c r="J130" s="105"/>
      <c r="K130" s="210">
        <v>0</v>
      </c>
      <c r="L130" s="210"/>
      <c r="M130" s="210"/>
      <c r="N130" s="211"/>
      <c r="O130" s="211"/>
      <c r="P130" s="211"/>
      <c r="Q130" s="211"/>
    </row>
    <row r="131" spans="1:17" s="8" customFormat="1" x14ac:dyDescent="0.25">
      <c r="A131" s="105" t="s">
        <v>96</v>
      </c>
      <c r="B131" s="105"/>
      <c r="C131" s="105"/>
      <c r="D131" s="105"/>
      <c r="E131" s="105"/>
      <c r="F131" s="105"/>
      <c r="G131" s="105"/>
      <c r="H131" s="105"/>
      <c r="I131" s="105"/>
      <c r="J131" s="105"/>
      <c r="K131" s="210">
        <v>147940861.80000001</v>
      </c>
      <c r="L131" s="210"/>
      <c r="M131" s="210"/>
      <c r="N131" s="211"/>
      <c r="O131" s="211"/>
      <c r="P131" s="211"/>
      <c r="Q131" s="211"/>
    </row>
    <row r="132" spans="1:17" s="8" customFormat="1" x14ac:dyDescent="0.25">
      <c r="A132" s="105" t="s">
        <v>97</v>
      </c>
      <c r="B132" s="105"/>
      <c r="C132" s="105"/>
      <c r="D132" s="105"/>
      <c r="E132" s="105"/>
      <c r="F132" s="105"/>
      <c r="G132" s="105"/>
      <c r="H132" s="105"/>
      <c r="I132" s="105"/>
      <c r="J132" s="105"/>
      <c r="K132" s="210">
        <v>79393925.099999994</v>
      </c>
      <c r="L132" s="210"/>
      <c r="M132" s="210"/>
      <c r="N132" s="211"/>
      <c r="O132" s="211"/>
      <c r="P132" s="211"/>
      <c r="Q132" s="211"/>
    </row>
    <row r="133" spans="1:17" s="8" customFormat="1" hidden="1" x14ac:dyDescent="0.25">
      <c r="A133" s="105" t="s">
        <v>98</v>
      </c>
      <c r="B133" s="105"/>
      <c r="C133" s="105"/>
      <c r="D133" s="105"/>
      <c r="E133" s="105"/>
      <c r="F133" s="105"/>
      <c r="G133" s="105"/>
      <c r="H133" s="105"/>
      <c r="I133" s="105"/>
      <c r="J133" s="105"/>
      <c r="K133" s="210">
        <v>20221417.120000001</v>
      </c>
      <c r="L133" s="210"/>
      <c r="M133" s="210"/>
      <c r="N133" s="211"/>
      <c r="O133" s="211"/>
      <c r="P133" s="211"/>
      <c r="Q133" s="211"/>
    </row>
    <row r="134" spans="1:17" s="8" customFormat="1" hidden="1" x14ac:dyDescent="0.25">
      <c r="A134" s="223"/>
      <c r="B134" s="224"/>
      <c r="C134" s="224"/>
      <c r="D134" s="224"/>
      <c r="E134" s="224"/>
      <c r="F134" s="224"/>
      <c r="G134" s="224"/>
      <c r="H134" s="224"/>
      <c r="I134" s="224"/>
      <c r="J134" s="224"/>
      <c r="K134" s="225"/>
      <c r="L134" s="225"/>
      <c r="M134" s="225"/>
      <c r="N134" s="226"/>
      <c r="O134" s="226"/>
      <c r="P134" s="226"/>
      <c r="Q134" s="227"/>
    </row>
    <row r="135" spans="1:17" s="8" customFormat="1" x14ac:dyDescent="0.25">
      <c r="A135" s="223"/>
      <c r="B135" s="224"/>
      <c r="C135" s="224"/>
      <c r="D135" s="224"/>
      <c r="E135" s="224"/>
      <c r="F135" s="224"/>
      <c r="G135" s="224"/>
      <c r="H135" s="224"/>
      <c r="I135" s="224"/>
      <c r="J135" s="224"/>
      <c r="K135" s="225"/>
      <c r="L135" s="225"/>
      <c r="M135" s="225"/>
      <c r="N135" s="226"/>
      <c r="O135" s="226"/>
      <c r="P135" s="226"/>
      <c r="Q135" s="227"/>
    </row>
    <row r="136" spans="1:17" s="8" customFormat="1" x14ac:dyDescent="0.25">
      <c r="A136" s="200" t="s">
        <v>99</v>
      </c>
      <c r="B136" s="201"/>
      <c r="C136" s="201"/>
      <c r="D136" s="201"/>
      <c r="E136" s="201"/>
      <c r="F136" s="201"/>
      <c r="G136" s="201"/>
      <c r="H136" s="201"/>
      <c r="I136" s="201"/>
      <c r="J136" s="201"/>
      <c r="K136" s="80">
        <f>SUM(K138:M140)</f>
        <v>130394240.17</v>
      </c>
      <c r="L136" s="80"/>
      <c r="M136" s="80"/>
      <c r="N136" s="80"/>
      <c r="O136" s="80"/>
      <c r="P136" s="80"/>
      <c r="Q136" s="108"/>
    </row>
    <row r="137" spans="1:17" s="8" customFormat="1" ht="30" hidden="1" customHeight="1" x14ac:dyDescent="0.25">
      <c r="A137" s="105" t="s">
        <v>100</v>
      </c>
      <c r="B137" s="105"/>
      <c r="C137" s="105"/>
      <c r="D137" s="105"/>
      <c r="E137" s="105"/>
      <c r="F137" s="105"/>
      <c r="G137" s="105"/>
      <c r="H137" s="105"/>
      <c r="I137" s="105"/>
      <c r="J137" s="105"/>
      <c r="K137" s="210">
        <v>26500526.82</v>
      </c>
      <c r="L137" s="210"/>
      <c r="M137" s="210"/>
      <c r="N137" s="211"/>
      <c r="O137" s="211"/>
      <c r="P137" s="211"/>
      <c r="Q137" s="211"/>
    </row>
    <row r="138" spans="1:17" s="8" customFormat="1" x14ac:dyDescent="0.25">
      <c r="A138" s="162" t="s">
        <v>100</v>
      </c>
      <c r="B138" s="162"/>
      <c r="C138" s="162"/>
      <c r="D138" s="162"/>
      <c r="E138" s="162"/>
      <c r="F138" s="162"/>
      <c r="G138" s="162"/>
      <c r="H138" s="162"/>
      <c r="I138" s="162"/>
      <c r="J138" s="162"/>
      <c r="K138" s="137">
        <v>26500526.82</v>
      </c>
      <c r="L138" s="137"/>
      <c r="M138" s="137"/>
      <c r="N138" s="211"/>
      <c r="O138" s="211"/>
      <c r="P138" s="211"/>
      <c r="Q138" s="211"/>
    </row>
    <row r="139" spans="1:17" s="8" customFormat="1" ht="15" customHeight="1" x14ac:dyDescent="0.25">
      <c r="A139" s="105" t="s">
        <v>101</v>
      </c>
      <c r="B139" s="105"/>
      <c r="C139" s="105"/>
      <c r="D139" s="105"/>
      <c r="E139" s="105"/>
      <c r="F139" s="105"/>
      <c r="G139" s="105"/>
      <c r="H139" s="105"/>
      <c r="I139" s="105"/>
      <c r="J139" s="105"/>
      <c r="K139" s="210">
        <v>3244678.4</v>
      </c>
      <c r="L139" s="210"/>
      <c r="M139" s="210"/>
      <c r="N139" s="211"/>
      <c r="O139" s="211"/>
      <c r="P139" s="211"/>
      <c r="Q139" s="211"/>
    </row>
    <row r="140" spans="1:17" s="8" customFormat="1" x14ac:dyDescent="0.25">
      <c r="A140" s="162" t="s">
        <v>102</v>
      </c>
      <c r="B140" s="162"/>
      <c r="C140" s="162"/>
      <c r="D140" s="162"/>
      <c r="E140" s="162"/>
      <c r="F140" s="162"/>
      <c r="G140" s="162"/>
      <c r="H140" s="162"/>
      <c r="I140" s="162"/>
      <c r="J140" s="162"/>
      <c r="K140" s="210">
        <v>100649034.95</v>
      </c>
      <c r="L140" s="210"/>
      <c r="M140" s="210"/>
      <c r="N140" s="211"/>
      <c r="O140" s="211"/>
      <c r="P140" s="211"/>
      <c r="Q140" s="211"/>
    </row>
    <row r="141" spans="1:17" s="8" customFormat="1" x14ac:dyDescent="0.25">
      <c r="A141" s="78" t="s">
        <v>103</v>
      </c>
      <c r="B141" s="79"/>
      <c r="C141" s="79"/>
      <c r="D141" s="79"/>
      <c r="E141" s="79"/>
      <c r="F141" s="79"/>
      <c r="G141" s="79"/>
      <c r="H141" s="79"/>
      <c r="I141" s="79"/>
      <c r="J141" s="79"/>
      <c r="K141" s="80">
        <f>SUM(K142)</f>
        <v>602684.31999999995</v>
      </c>
      <c r="L141" s="80"/>
      <c r="M141" s="80"/>
      <c r="N141" s="80"/>
      <c r="O141" s="80"/>
      <c r="P141" s="80"/>
      <c r="Q141" s="108"/>
    </row>
    <row r="142" spans="1:17" s="8" customFormat="1" x14ac:dyDescent="0.25">
      <c r="A142" s="105" t="s">
        <v>104</v>
      </c>
      <c r="B142" s="105"/>
      <c r="C142" s="105"/>
      <c r="D142" s="105"/>
      <c r="E142" s="105"/>
      <c r="F142" s="105"/>
      <c r="G142" s="105"/>
      <c r="H142" s="105"/>
      <c r="I142" s="105"/>
      <c r="J142" s="105"/>
      <c r="K142" s="210">
        <v>602684.31999999995</v>
      </c>
      <c r="L142" s="210"/>
      <c r="M142" s="210"/>
      <c r="N142" s="211"/>
      <c r="O142" s="211"/>
      <c r="P142" s="211"/>
      <c r="Q142" s="211"/>
    </row>
    <row r="143" spans="1:17" s="8" customFormat="1" x14ac:dyDescent="0.25">
      <c r="A143" s="78" t="s">
        <v>105</v>
      </c>
      <c r="B143" s="79"/>
      <c r="C143" s="79"/>
      <c r="D143" s="79"/>
      <c r="E143" s="79"/>
      <c r="F143" s="79"/>
      <c r="G143" s="79"/>
      <c r="H143" s="79"/>
      <c r="I143" s="79"/>
      <c r="J143" s="79"/>
      <c r="K143" s="228">
        <f>SUM(K144:M148)</f>
        <v>2540153.06</v>
      </c>
      <c r="L143" s="228"/>
      <c r="M143" s="228"/>
      <c r="N143" s="228"/>
      <c r="O143" s="228"/>
      <c r="P143" s="228"/>
      <c r="Q143" s="229"/>
    </row>
    <row r="144" spans="1:17" s="8" customFormat="1" x14ac:dyDescent="0.25">
      <c r="A144" s="105" t="s">
        <v>106</v>
      </c>
      <c r="B144" s="105"/>
      <c r="C144" s="105"/>
      <c r="D144" s="105"/>
      <c r="E144" s="105"/>
      <c r="F144" s="105"/>
      <c r="G144" s="105"/>
      <c r="H144" s="105"/>
      <c r="I144" s="105"/>
      <c r="J144" s="105"/>
      <c r="K144" s="230">
        <v>1800859.94</v>
      </c>
      <c r="L144" s="230"/>
      <c r="M144" s="230"/>
      <c r="N144" s="231"/>
      <c r="O144" s="231"/>
      <c r="P144" s="231"/>
      <c r="Q144" s="231"/>
    </row>
    <row r="145" spans="1:17" s="8" customFormat="1" x14ac:dyDescent="0.25">
      <c r="A145" s="105" t="s">
        <v>107</v>
      </c>
      <c r="B145" s="105"/>
      <c r="C145" s="105"/>
      <c r="D145" s="105"/>
      <c r="E145" s="105"/>
      <c r="F145" s="105"/>
      <c r="G145" s="105"/>
      <c r="H145" s="105"/>
      <c r="I145" s="105"/>
      <c r="J145" s="105"/>
      <c r="K145" s="230">
        <v>405848.89</v>
      </c>
      <c r="L145" s="230"/>
      <c r="M145" s="230"/>
      <c r="N145" s="231"/>
      <c r="O145" s="231"/>
      <c r="P145" s="231"/>
      <c r="Q145" s="231"/>
    </row>
    <row r="146" spans="1:17" s="8" customFormat="1" x14ac:dyDescent="0.25">
      <c r="A146" s="235" t="s">
        <v>108</v>
      </c>
      <c r="B146" s="236"/>
      <c r="C146" s="236"/>
      <c r="D146" s="236"/>
      <c r="E146" s="236"/>
      <c r="F146" s="236"/>
      <c r="G146" s="236"/>
      <c r="H146" s="236"/>
      <c r="I146" s="236"/>
      <c r="J146" s="237"/>
      <c r="K146" s="238">
        <v>2251.2399999999998</v>
      </c>
      <c r="L146" s="239"/>
      <c r="M146" s="240"/>
      <c r="N146" s="241"/>
      <c r="O146" s="242"/>
      <c r="P146" s="242"/>
      <c r="Q146" s="243"/>
    </row>
    <row r="147" spans="1:17" s="8" customFormat="1" x14ac:dyDescent="0.25">
      <c r="A147" s="105" t="s">
        <v>109</v>
      </c>
      <c r="B147" s="105"/>
      <c r="C147" s="105"/>
      <c r="D147" s="105"/>
      <c r="E147" s="105"/>
      <c r="F147" s="105"/>
      <c r="G147" s="105"/>
      <c r="H147" s="105"/>
      <c r="I147" s="105"/>
      <c r="J147" s="105"/>
      <c r="K147" s="210">
        <v>66645.34</v>
      </c>
      <c r="L147" s="210"/>
      <c r="M147" s="210"/>
      <c r="N147" s="211"/>
      <c r="O147" s="211"/>
      <c r="P147" s="211"/>
      <c r="Q147" s="211"/>
    </row>
    <row r="148" spans="1:17" s="8" customFormat="1" x14ac:dyDescent="0.25">
      <c r="A148" s="105" t="s">
        <v>110</v>
      </c>
      <c r="B148" s="105"/>
      <c r="C148" s="105"/>
      <c r="D148" s="105"/>
      <c r="E148" s="105"/>
      <c r="F148" s="105"/>
      <c r="G148" s="105"/>
      <c r="H148" s="105"/>
      <c r="I148" s="105"/>
      <c r="J148" s="105"/>
      <c r="K148" s="210">
        <v>264547.65000000002</v>
      </c>
      <c r="L148" s="210"/>
      <c r="M148" s="210"/>
      <c r="N148" s="211"/>
      <c r="O148" s="211"/>
      <c r="P148" s="211"/>
      <c r="Q148" s="211"/>
    </row>
    <row r="149" spans="1:17" s="8" customFormat="1" x14ac:dyDescent="0.25">
      <c r="A149" s="150" t="s">
        <v>111</v>
      </c>
      <c r="B149" s="150"/>
      <c r="C149" s="150"/>
      <c r="D149" s="150"/>
      <c r="E149" s="150"/>
      <c r="F149" s="150"/>
      <c r="G149" s="150"/>
      <c r="H149" s="150"/>
      <c r="I149" s="150"/>
      <c r="J149" s="150"/>
      <c r="K149" s="204">
        <f>K129+K136+K141+K143</f>
        <v>381093281.56999999</v>
      </c>
      <c r="L149" s="204"/>
      <c r="M149" s="204"/>
      <c r="N149" s="204"/>
      <c r="O149" s="204"/>
      <c r="P149" s="204"/>
      <c r="Q149" s="204"/>
    </row>
    <row r="150" spans="1:17" s="8" customFormat="1" x14ac:dyDescent="0.25">
      <c r="A150" s="18"/>
      <c r="B150" s="18"/>
      <c r="C150" s="18"/>
      <c r="D150" s="18"/>
      <c r="E150" s="18"/>
      <c r="F150" s="18"/>
      <c r="G150" s="18"/>
      <c r="H150" s="18"/>
      <c r="I150" s="18"/>
      <c r="J150" s="18"/>
      <c r="K150" s="19"/>
      <c r="L150" s="19"/>
      <c r="M150" s="19"/>
      <c r="N150" s="20"/>
      <c r="O150" s="20"/>
      <c r="P150" s="20"/>
      <c r="Q150" s="20"/>
    </row>
    <row r="151" spans="1:17" s="8" customFormat="1" x14ac:dyDescent="0.25">
      <c r="A151" s="232" t="s">
        <v>112</v>
      </c>
      <c r="B151" s="233"/>
      <c r="C151" s="233"/>
      <c r="D151" s="233"/>
      <c r="E151" s="233"/>
      <c r="F151" s="233"/>
      <c r="G151" s="233"/>
      <c r="H151" s="233"/>
      <c r="I151" s="233"/>
      <c r="J151" s="233"/>
      <c r="K151" s="233"/>
      <c r="L151" s="233"/>
      <c r="M151" s="233"/>
      <c r="N151" s="233"/>
      <c r="O151" s="233"/>
      <c r="P151" s="233"/>
      <c r="Q151" s="234"/>
    </row>
    <row r="152" spans="1:17" s="8" customFormat="1" ht="33" customHeight="1" x14ac:dyDescent="0.25">
      <c r="A152" s="244" t="s">
        <v>113</v>
      </c>
      <c r="B152" s="245"/>
      <c r="C152" s="245"/>
      <c r="D152" s="245"/>
      <c r="E152" s="245"/>
      <c r="F152" s="245"/>
      <c r="G152" s="245"/>
      <c r="H152" s="245"/>
      <c r="I152" s="245"/>
      <c r="J152" s="245"/>
      <c r="K152" s="245"/>
      <c r="L152" s="245"/>
      <c r="M152" s="245"/>
      <c r="N152" s="245"/>
      <c r="O152" s="245"/>
      <c r="P152" s="245"/>
      <c r="Q152" s="246"/>
    </row>
    <row r="153" spans="1:17" s="8" customFormat="1" x14ac:dyDescent="0.25">
      <c r="A153" s="94"/>
      <c r="B153" s="94"/>
      <c r="C153" s="94"/>
      <c r="D153" s="94"/>
      <c r="E153" s="94"/>
      <c r="F153" s="94"/>
      <c r="G153" s="94"/>
      <c r="H153" s="94"/>
      <c r="I153" s="94"/>
      <c r="J153" s="94"/>
      <c r="K153" s="94"/>
      <c r="L153" s="94"/>
      <c r="M153" s="94"/>
      <c r="N153" s="94"/>
      <c r="O153" s="94"/>
      <c r="P153" s="94"/>
      <c r="Q153" s="94"/>
    </row>
    <row r="154" spans="1:17" s="8" customFormat="1" x14ac:dyDescent="0.25">
      <c r="A154" s="247" t="s">
        <v>114</v>
      </c>
      <c r="B154" s="247"/>
      <c r="C154" s="247"/>
      <c r="D154" s="247"/>
      <c r="E154" s="247"/>
      <c r="F154" s="247"/>
      <c r="G154" s="247"/>
      <c r="H154" s="247"/>
      <c r="I154" s="247"/>
      <c r="J154" s="247"/>
      <c r="K154" s="248">
        <f>SUM(K155:M161)</f>
        <v>1299054887.47</v>
      </c>
      <c r="L154" s="248"/>
      <c r="M154" s="248"/>
      <c r="N154" s="248"/>
      <c r="O154" s="248"/>
      <c r="P154" s="248"/>
      <c r="Q154" s="248"/>
    </row>
    <row r="155" spans="1:17" s="8" customFormat="1" x14ac:dyDescent="0.25">
      <c r="A155" s="105" t="s">
        <v>115</v>
      </c>
      <c r="B155" s="105"/>
      <c r="C155" s="105"/>
      <c r="D155" s="105"/>
      <c r="E155" s="105"/>
      <c r="F155" s="105"/>
      <c r="G155" s="105"/>
      <c r="H155" s="105"/>
      <c r="I155" s="105"/>
      <c r="J155" s="105"/>
      <c r="K155" s="210">
        <v>1104995338</v>
      </c>
      <c r="L155" s="210"/>
      <c r="M155" s="210"/>
      <c r="N155" s="211"/>
      <c r="O155" s="211"/>
      <c r="P155" s="211"/>
      <c r="Q155" s="211"/>
    </row>
    <row r="156" spans="1:17" s="8" customFormat="1" x14ac:dyDescent="0.25">
      <c r="A156" s="105" t="s">
        <v>116</v>
      </c>
      <c r="B156" s="105"/>
      <c r="C156" s="105"/>
      <c r="D156" s="105"/>
      <c r="E156" s="105"/>
      <c r="F156" s="105"/>
      <c r="G156" s="105"/>
      <c r="H156" s="105"/>
      <c r="I156" s="105"/>
      <c r="J156" s="105"/>
      <c r="K156" s="210">
        <v>45591537.689999998</v>
      </c>
      <c r="L156" s="210"/>
      <c r="M156" s="210"/>
      <c r="N156" s="211"/>
      <c r="O156" s="211"/>
      <c r="P156" s="211"/>
      <c r="Q156" s="211"/>
    </row>
    <row r="157" spans="1:17" s="8" customFormat="1" x14ac:dyDescent="0.25">
      <c r="A157" s="105" t="s">
        <v>117</v>
      </c>
      <c r="B157" s="105"/>
      <c r="C157" s="105"/>
      <c r="D157" s="105"/>
      <c r="E157" s="105"/>
      <c r="F157" s="105"/>
      <c r="G157" s="105"/>
      <c r="H157" s="105"/>
      <c r="I157" s="105"/>
      <c r="J157" s="105"/>
      <c r="K157" s="210">
        <v>25686471</v>
      </c>
      <c r="L157" s="210"/>
      <c r="M157" s="210"/>
      <c r="N157" s="211"/>
      <c r="O157" s="211"/>
      <c r="P157" s="211"/>
      <c r="Q157" s="211"/>
    </row>
    <row r="158" spans="1:17" s="8" customFormat="1" x14ac:dyDescent="0.25">
      <c r="A158" s="105" t="s">
        <v>118</v>
      </c>
      <c r="B158" s="105"/>
      <c r="C158" s="105"/>
      <c r="D158" s="105"/>
      <c r="E158" s="105"/>
      <c r="F158" s="105"/>
      <c r="G158" s="105"/>
      <c r="H158" s="105"/>
      <c r="I158" s="105"/>
      <c r="J158" s="105"/>
      <c r="K158" s="210">
        <v>95012749</v>
      </c>
      <c r="L158" s="210"/>
      <c r="M158" s="210"/>
      <c r="N158" s="211"/>
      <c r="O158" s="211"/>
      <c r="P158" s="211"/>
      <c r="Q158" s="211"/>
    </row>
    <row r="159" spans="1:17" s="8" customFormat="1" x14ac:dyDescent="0.25">
      <c r="A159" s="105" t="s">
        <v>119</v>
      </c>
      <c r="B159" s="105"/>
      <c r="C159" s="105"/>
      <c r="D159" s="105"/>
      <c r="E159" s="105"/>
      <c r="F159" s="105"/>
      <c r="G159" s="105"/>
      <c r="H159" s="105"/>
      <c r="I159" s="105"/>
      <c r="J159" s="105"/>
      <c r="K159" s="210">
        <v>20172776</v>
      </c>
      <c r="L159" s="210"/>
      <c r="M159" s="210"/>
      <c r="N159" s="252"/>
      <c r="O159" s="252"/>
      <c r="P159" s="252"/>
      <c r="Q159" s="252"/>
    </row>
    <row r="160" spans="1:17" s="8" customFormat="1" x14ac:dyDescent="0.25">
      <c r="A160" s="105" t="s">
        <v>120</v>
      </c>
      <c r="B160" s="105"/>
      <c r="C160" s="105"/>
      <c r="D160" s="105"/>
      <c r="E160" s="105"/>
      <c r="F160" s="105"/>
      <c r="G160" s="105"/>
      <c r="H160" s="105"/>
      <c r="I160" s="105"/>
      <c r="J160" s="105"/>
      <c r="K160" s="210">
        <v>7462186</v>
      </c>
      <c r="L160" s="210"/>
      <c r="M160" s="210"/>
      <c r="N160" s="249"/>
      <c r="O160" s="249"/>
      <c r="P160" s="249"/>
      <c r="Q160" s="249"/>
    </row>
    <row r="161" spans="1:17" s="8" customFormat="1" x14ac:dyDescent="0.25">
      <c r="A161" s="235" t="s">
        <v>121</v>
      </c>
      <c r="B161" s="236"/>
      <c r="C161" s="236"/>
      <c r="D161" s="236"/>
      <c r="E161" s="236"/>
      <c r="F161" s="236"/>
      <c r="G161" s="236"/>
      <c r="H161" s="236"/>
      <c r="I161" s="236"/>
      <c r="J161" s="236"/>
      <c r="K161" s="210">
        <v>133829.78</v>
      </c>
      <c r="L161" s="210"/>
      <c r="M161" s="210"/>
      <c r="N161" s="250"/>
      <c r="O161" s="250"/>
      <c r="P161" s="250"/>
      <c r="Q161" s="251"/>
    </row>
    <row r="162" spans="1:17" s="8" customFormat="1" x14ac:dyDescent="0.25">
      <c r="A162" s="78" t="s">
        <v>122</v>
      </c>
      <c r="B162" s="79"/>
      <c r="C162" s="79"/>
      <c r="D162" s="79"/>
      <c r="E162" s="79"/>
      <c r="F162" s="79"/>
      <c r="G162" s="79"/>
      <c r="H162" s="79"/>
      <c r="I162" s="79"/>
      <c r="J162" s="79"/>
      <c r="K162" s="80">
        <f>SUM(K163:L164)</f>
        <v>509195186</v>
      </c>
      <c r="L162" s="80"/>
      <c r="M162" s="80"/>
      <c r="N162" s="80"/>
      <c r="O162" s="80"/>
      <c r="P162" s="80"/>
      <c r="Q162" s="108"/>
    </row>
    <row r="163" spans="1:17" s="8" customFormat="1" x14ac:dyDescent="0.25">
      <c r="A163" s="105" t="s">
        <v>123</v>
      </c>
      <c r="B163" s="105"/>
      <c r="C163" s="105"/>
      <c r="D163" s="105"/>
      <c r="E163" s="105"/>
      <c r="F163" s="105"/>
      <c r="G163" s="105"/>
      <c r="H163" s="105"/>
      <c r="I163" s="105"/>
      <c r="J163" s="105"/>
      <c r="K163" s="210">
        <v>113461486</v>
      </c>
      <c r="L163" s="210"/>
      <c r="M163" s="210"/>
      <c r="N163" s="211"/>
      <c r="O163" s="211"/>
      <c r="P163" s="211"/>
      <c r="Q163" s="211"/>
    </row>
    <row r="164" spans="1:17" s="8" customFormat="1" x14ac:dyDescent="0.25">
      <c r="A164" s="105" t="s">
        <v>124</v>
      </c>
      <c r="B164" s="105"/>
      <c r="C164" s="105"/>
      <c r="D164" s="105"/>
      <c r="E164" s="105"/>
      <c r="F164" s="105"/>
      <c r="G164" s="105"/>
      <c r="H164" s="105"/>
      <c r="I164" s="105"/>
      <c r="J164" s="105"/>
      <c r="K164" s="210">
        <v>395733700</v>
      </c>
      <c r="L164" s="210"/>
      <c r="M164" s="210"/>
      <c r="N164" s="211"/>
      <c r="O164" s="211"/>
      <c r="P164" s="211"/>
      <c r="Q164" s="211"/>
    </row>
    <row r="165" spans="1:17" s="8" customFormat="1" x14ac:dyDescent="0.25">
      <c r="A165" s="150" t="s">
        <v>125</v>
      </c>
      <c r="B165" s="150"/>
      <c r="C165" s="150"/>
      <c r="D165" s="150"/>
      <c r="E165" s="150"/>
      <c r="F165" s="150"/>
      <c r="G165" s="150"/>
      <c r="H165" s="150"/>
      <c r="I165" s="150"/>
      <c r="J165" s="150"/>
      <c r="K165" s="204">
        <f>SUM(K166:M169)</f>
        <v>35221709.399999999</v>
      </c>
      <c r="L165" s="204"/>
      <c r="M165" s="204"/>
      <c r="N165" s="204"/>
      <c r="O165" s="204"/>
      <c r="P165" s="204"/>
      <c r="Q165" s="204"/>
    </row>
    <row r="166" spans="1:17" s="8" customFormat="1" x14ac:dyDescent="0.25">
      <c r="A166" s="105" t="s">
        <v>15</v>
      </c>
      <c r="B166" s="105"/>
      <c r="C166" s="105"/>
      <c r="D166" s="105"/>
      <c r="E166" s="105"/>
      <c r="F166" s="105"/>
      <c r="G166" s="105"/>
      <c r="H166" s="105"/>
      <c r="I166" s="105"/>
      <c r="J166" s="105"/>
      <c r="K166" s="210">
        <v>16401361.1</v>
      </c>
      <c r="L166" s="210"/>
      <c r="M166" s="210"/>
      <c r="N166" s="211"/>
      <c r="O166" s="211"/>
      <c r="P166" s="211"/>
      <c r="Q166" s="211"/>
    </row>
    <row r="167" spans="1:17" s="8" customFormat="1" ht="17.25" customHeight="1" x14ac:dyDescent="0.25">
      <c r="A167" s="105" t="s">
        <v>126</v>
      </c>
      <c r="B167" s="105"/>
      <c r="C167" s="105"/>
      <c r="D167" s="105"/>
      <c r="E167" s="105"/>
      <c r="F167" s="105"/>
      <c r="G167" s="105"/>
      <c r="H167" s="105"/>
      <c r="I167" s="105"/>
      <c r="J167" s="105"/>
      <c r="K167" s="210">
        <v>13563.86</v>
      </c>
      <c r="L167" s="210"/>
      <c r="M167" s="210"/>
      <c r="N167" s="211"/>
      <c r="O167" s="211"/>
      <c r="P167" s="211"/>
      <c r="Q167" s="211"/>
    </row>
    <row r="168" spans="1:17" s="8" customFormat="1" x14ac:dyDescent="0.25">
      <c r="A168" s="105" t="s">
        <v>127</v>
      </c>
      <c r="B168" s="105"/>
      <c r="C168" s="105"/>
      <c r="D168" s="105"/>
      <c r="E168" s="105"/>
      <c r="F168" s="105"/>
      <c r="G168" s="105"/>
      <c r="H168" s="105"/>
      <c r="I168" s="105"/>
      <c r="J168" s="105"/>
      <c r="K168" s="210">
        <v>17335071.440000001</v>
      </c>
      <c r="L168" s="210"/>
      <c r="M168" s="210"/>
      <c r="N168" s="211"/>
      <c r="O168" s="211"/>
      <c r="P168" s="211"/>
      <c r="Q168" s="211"/>
    </row>
    <row r="169" spans="1:17" s="8" customFormat="1" x14ac:dyDescent="0.25">
      <c r="A169" s="105" t="s">
        <v>128</v>
      </c>
      <c r="B169" s="105"/>
      <c r="C169" s="105"/>
      <c r="D169" s="105"/>
      <c r="E169" s="105"/>
      <c r="F169" s="105"/>
      <c r="G169" s="105"/>
      <c r="H169" s="105"/>
      <c r="I169" s="105"/>
      <c r="J169" s="105"/>
      <c r="K169" s="210">
        <v>1471713</v>
      </c>
      <c r="L169" s="210"/>
      <c r="M169" s="210"/>
      <c r="N169" s="211"/>
      <c r="O169" s="211"/>
      <c r="P169" s="211"/>
      <c r="Q169" s="211"/>
    </row>
    <row r="170" spans="1:17" s="8" customFormat="1" x14ac:dyDescent="0.25">
      <c r="A170" s="150" t="s">
        <v>129</v>
      </c>
      <c r="B170" s="150"/>
      <c r="C170" s="150"/>
      <c r="D170" s="150"/>
      <c r="E170" s="150"/>
      <c r="F170" s="150"/>
      <c r="G170" s="150"/>
      <c r="H170" s="150"/>
      <c r="I170" s="150"/>
      <c r="J170" s="150"/>
      <c r="K170" s="204">
        <f>SUM(K171:M176)</f>
        <v>1866442.5899999999</v>
      </c>
      <c r="L170" s="204"/>
      <c r="M170" s="204"/>
      <c r="N170" s="204"/>
      <c r="O170" s="204"/>
      <c r="P170" s="204"/>
      <c r="Q170" s="204"/>
    </row>
    <row r="171" spans="1:17" s="8" customFormat="1" x14ac:dyDescent="0.25">
      <c r="A171" s="105" t="s">
        <v>130</v>
      </c>
      <c r="B171" s="105"/>
      <c r="C171" s="105"/>
      <c r="D171" s="105"/>
      <c r="E171" s="105"/>
      <c r="F171" s="105"/>
      <c r="G171" s="105"/>
      <c r="H171" s="105"/>
      <c r="I171" s="105"/>
      <c r="J171" s="105"/>
      <c r="K171" s="210">
        <v>1763733.67</v>
      </c>
      <c r="L171" s="210"/>
      <c r="M171" s="210"/>
      <c r="N171" s="211"/>
      <c r="O171" s="211"/>
      <c r="P171" s="211"/>
      <c r="Q171" s="211"/>
    </row>
    <row r="172" spans="1:17" s="8" customFormat="1" x14ac:dyDescent="0.25">
      <c r="A172" s="105" t="s">
        <v>131</v>
      </c>
      <c r="B172" s="105"/>
      <c r="C172" s="105"/>
      <c r="D172" s="105"/>
      <c r="E172" s="105"/>
      <c r="F172" s="105"/>
      <c r="G172" s="105"/>
      <c r="H172" s="105"/>
      <c r="I172" s="105"/>
      <c r="J172" s="105"/>
      <c r="K172" s="210">
        <v>11340</v>
      </c>
      <c r="L172" s="210"/>
      <c r="M172" s="210"/>
      <c r="N172" s="211"/>
      <c r="O172" s="211"/>
      <c r="P172" s="211"/>
      <c r="Q172" s="211"/>
    </row>
    <row r="173" spans="1:17" s="8" customFormat="1" x14ac:dyDescent="0.25">
      <c r="A173" s="105" t="s">
        <v>132</v>
      </c>
      <c r="B173" s="105"/>
      <c r="C173" s="105"/>
      <c r="D173" s="105"/>
      <c r="E173" s="105"/>
      <c r="F173" s="105"/>
      <c r="G173" s="105"/>
      <c r="H173" s="105"/>
      <c r="I173" s="105"/>
      <c r="J173" s="105"/>
      <c r="K173" s="210">
        <v>23827.5</v>
      </c>
      <c r="L173" s="210"/>
      <c r="M173" s="210"/>
      <c r="N173" s="211"/>
      <c r="O173" s="211"/>
      <c r="P173" s="211"/>
      <c r="Q173" s="211"/>
    </row>
    <row r="174" spans="1:17" s="8" customFormat="1" x14ac:dyDescent="0.25">
      <c r="A174" s="235" t="s">
        <v>133</v>
      </c>
      <c r="B174" s="236"/>
      <c r="C174" s="236"/>
      <c r="D174" s="236"/>
      <c r="E174" s="236"/>
      <c r="F174" s="236"/>
      <c r="G174" s="236"/>
      <c r="H174" s="236"/>
      <c r="I174" s="236"/>
      <c r="J174" s="237"/>
      <c r="K174" s="119">
        <v>-58270.94</v>
      </c>
      <c r="L174" s="120"/>
      <c r="M174" s="121"/>
      <c r="N174" s="254"/>
      <c r="O174" s="255"/>
      <c r="P174" s="255"/>
      <c r="Q174" s="256"/>
    </row>
    <row r="175" spans="1:17" s="8" customFormat="1" x14ac:dyDescent="0.25">
      <c r="A175" s="105" t="s">
        <v>134</v>
      </c>
      <c r="B175" s="105"/>
      <c r="C175" s="105"/>
      <c r="D175" s="105"/>
      <c r="E175" s="105"/>
      <c r="F175" s="105"/>
      <c r="G175" s="105"/>
      <c r="H175" s="105"/>
      <c r="I175" s="105"/>
      <c r="J175" s="105"/>
      <c r="K175" s="210">
        <v>87498.16</v>
      </c>
      <c r="L175" s="210"/>
      <c r="M175" s="210"/>
      <c r="N175" s="211"/>
      <c r="O175" s="211"/>
      <c r="P175" s="211"/>
      <c r="Q175" s="211"/>
    </row>
    <row r="176" spans="1:17" s="8" customFormat="1" x14ac:dyDescent="0.25">
      <c r="A176" s="105" t="s">
        <v>135</v>
      </c>
      <c r="B176" s="105"/>
      <c r="C176" s="105"/>
      <c r="D176" s="105"/>
      <c r="E176" s="105"/>
      <c r="F176" s="105"/>
      <c r="G176" s="105"/>
      <c r="H176" s="105"/>
      <c r="I176" s="105"/>
      <c r="J176" s="105"/>
      <c r="K176" s="253">
        <v>38314.199999999997</v>
      </c>
      <c r="L176" s="253"/>
      <c r="M176" s="253"/>
      <c r="N176" s="210"/>
      <c r="O176" s="210"/>
      <c r="P176" s="210"/>
      <c r="Q176" s="210"/>
    </row>
    <row r="177" spans="1:17" s="8" customFormat="1" x14ac:dyDescent="0.25">
      <c r="A177" s="78" t="s">
        <v>136</v>
      </c>
      <c r="B177" s="79"/>
      <c r="C177" s="79"/>
      <c r="D177" s="79"/>
      <c r="E177" s="79"/>
      <c r="F177" s="79"/>
      <c r="G177" s="79"/>
      <c r="H177" s="79"/>
      <c r="I177" s="79"/>
      <c r="J177" s="79"/>
      <c r="K177" s="80">
        <f>SUM(K178:M183)</f>
        <v>331573375.79000002</v>
      </c>
      <c r="L177" s="80"/>
      <c r="M177" s="80"/>
      <c r="N177" s="80"/>
      <c r="O177" s="80"/>
      <c r="P177" s="80"/>
      <c r="Q177" s="108"/>
    </row>
    <row r="178" spans="1:17" s="8" customFormat="1" x14ac:dyDescent="0.25">
      <c r="A178" s="105" t="s">
        <v>137</v>
      </c>
      <c r="B178" s="105"/>
      <c r="C178" s="105"/>
      <c r="D178" s="105"/>
      <c r="E178" s="105"/>
      <c r="F178" s="105"/>
      <c r="G178" s="105"/>
      <c r="H178" s="105"/>
      <c r="I178" s="105"/>
      <c r="J178" s="105"/>
      <c r="K178" s="119">
        <v>271076226</v>
      </c>
      <c r="L178" s="120"/>
      <c r="M178" s="121"/>
      <c r="N178" s="211"/>
      <c r="O178" s="211"/>
      <c r="P178" s="211"/>
      <c r="Q178" s="211"/>
    </row>
    <row r="179" spans="1:17" s="8" customFormat="1" x14ac:dyDescent="0.25">
      <c r="A179" s="235" t="s">
        <v>138</v>
      </c>
      <c r="B179" s="236"/>
      <c r="C179" s="236"/>
      <c r="D179" s="236"/>
      <c r="E179" s="236"/>
      <c r="F179" s="236"/>
      <c r="G179" s="236"/>
      <c r="H179" s="236"/>
      <c r="I179" s="236"/>
      <c r="J179" s="237"/>
      <c r="K179" s="119">
        <v>88922.67</v>
      </c>
      <c r="L179" s="120"/>
      <c r="M179" s="121"/>
      <c r="N179" s="254"/>
      <c r="O179" s="255"/>
      <c r="P179" s="255"/>
      <c r="Q179" s="256"/>
    </row>
    <row r="180" spans="1:17" s="8" customFormat="1" x14ac:dyDescent="0.25">
      <c r="A180" s="105" t="s">
        <v>139</v>
      </c>
      <c r="B180" s="105"/>
      <c r="C180" s="105"/>
      <c r="D180" s="105"/>
      <c r="E180" s="105"/>
      <c r="F180" s="105"/>
      <c r="G180" s="105"/>
      <c r="H180" s="105"/>
      <c r="I180" s="105"/>
      <c r="J180" s="105"/>
      <c r="K180" s="119">
        <v>41407431</v>
      </c>
      <c r="L180" s="120"/>
      <c r="M180" s="121"/>
      <c r="N180" s="211"/>
      <c r="O180" s="211"/>
      <c r="P180" s="211"/>
      <c r="Q180" s="211"/>
    </row>
    <row r="181" spans="1:17" s="8" customFormat="1" x14ac:dyDescent="0.25">
      <c r="A181" s="105" t="s">
        <v>140</v>
      </c>
      <c r="B181" s="105"/>
      <c r="C181" s="105"/>
      <c r="D181" s="105"/>
      <c r="E181" s="105"/>
      <c r="F181" s="105"/>
      <c r="G181" s="105"/>
      <c r="H181" s="105"/>
      <c r="I181" s="105"/>
      <c r="J181" s="105"/>
      <c r="K181" s="257">
        <v>746.83</v>
      </c>
      <c r="L181" s="258"/>
      <c r="M181" s="259"/>
      <c r="N181" s="211"/>
      <c r="O181" s="211"/>
      <c r="P181" s="211"/>
      <c r="Q181" s="211"/>
    </row>
    <row r="182" spans="1:17" s="8" customFormat="1" x14ac:dyDescent="0.25">
      <c r="A182" s="105" t="s">
        <v>141</v>
      </c>
      <c r="B182" s="105"/>
      <c r="C182" s="105"/>
      <c r="D182" s="105"/>
      <c r="E182" s="105"/>
      <c r="F182" s="105"/>
      <c r="G182" s="105"/>
      <c r="H182" s="105"/>
      <c r="I182" s="105"/>
      <c r="J182" s="105"/>
      <c r="K182" s="263">
        <v>1413300</v>
      </c>
      <c r="L182" s="263"/>
      <c r="M182" s="263"/>
      <c r="N182" s="211"/>
      <c r="O182" s="211"/>
      <c r="P182" s="211"/>
      <c r="Q182" s="211"/>
    </row>
    <row r="183" spans="1:17" s="8" customFormat="1" x14ac:dyDescent="0.25">
      <c r="A183" s="105" t="s">
        <v>142</v>
      </c>
      <c r="B183" s="105"/>
      <c r="C183" s="105"/>
      <c r="D183" s="105"/>
      <c r="E183" s="105"/>
      <c r="F183" s="105"/>
      <c r="G183" s="105"/>
      <c r="H183" s="105"/>
      <c r="I183" s="105"/>
      <c r="J183" s="105"/>
      <c r="K183" s="263">
        <v>17586749.289999999</v>
      </c>
      <c r="L183" s="263"/>
      <c r="M183" s="263"/>
      <c r="N183" s="211"/>
      <c r="O183" s="211"/>
      <c r="P183" s="211"/>
      <c r="Q183" s="211"/>
    </row>
    <row r="184" spans="1:17" s="8" customFormat="1" hidden="1" x14ac:dyDescent="0.25">
      <c r="A184" s="78" t="s">
        <v>143</v>
      </c>
      <c r="B184" s="79"/>
      <c r="C184" s="79"/>
      <c r="D184" s="79"/>
      <c r="E184" s="79"/>
      <c r="F184" s="79"/>
      <c r="G184" s="79"/>
      <c r="H184" s="79"/>
      <c r="I184" s="79"/>
      <c r="J184" s="79"/>
      <c r="K184" s="80">
        <f>SUM(J185:O187)</f>
        <v>39006415</v>
      </c>
      <c r="L184" s="80"/>
      <c r="M184" s="80"/>
      <c r="N184" s="80"/>
      <c r="O184" s="80"/>
      <c r="P184" s="80"/>
      <c r="Q184" s="108"/>
    </row>
    <row r="185" spans="1:17" s="8" customFormat="1" hidden="1" x14ac:dyDescent="0.25">
      <c r="A185" s="223" t="s">
        <v>144</v>
      </c>
      <c r="B185" s="224"/>
      <c r="C185" s="224"/>
      <c r="D185" s="224"/>
      <c r="E185" s="224"/>
      <c r="F185" s="224"/>
      <c r="G185" s="224"/>
      <c r="H185" s="224"/>
      <c r="I185" s="224"/>
      <c r="J185" s="225"/>
      <c r="K185" s="225"/>
      <c r="L185" s="225"/>
      <c r="M185" s="225"/>
      <c r="N185" s="225"/>
      <c r="O185" s="225"/>
      <c r="P185" s="225"/>
      <c r="Q185" s="260"/>
    </row>
    <row r="186" spans="1:17" s="8" customFormat="1" x14ac:dyDescent="0.25">
      <c r="A186" s="261" t="s">
        <v>145</v>
      </c>
      <c r="B186" s="261"/>
      <c r="C186" s="261"/>
      <c r="D186" s="261"/>
      <c r="E186" s="261"/>
      <c r="F186" s="261"/>
      <c r="G186" s="261"/>
      <c r="H186" s="261"/>
      <c r="I186" s="261"/>
      <c r="J186" s="261"/>
      <c r="K186" s="137">
        <v>7512607</v>
      </c>
      <c r="L186" s="137"/>
      <c r="M186" s="137"/>
      <c r="N186" s="262"/>
      <c r="O186" s="262"/>
      <c r="P186" s="262"/>
      <c r="Q186" s="262"/>
    </row>
    <row r="187" spans="1:17" s="8" customFormat="1" x14ac:dyDescent="0.25">
      <c r="A187" s="267" t="s">
        <v>146</v>
      </c>
      <c r="B187" s="267"/>
      <c r="C187" s="267"/>
      <c r="D187" s="267"/>
      <c r="E187" s="267"/>
      <c r="F187" s="267"/>
      <c r="G187" s="267"/>
      <c r="H187" s="267"/>
      <c r="I187" s="267"/>
      <c r="J187" s="267"/>
      <c r="K187" s="268">
        <v>31493808</v>
      </c>
      <c r="L187" s="268"/>
      <c r="M187" s="268"/>
      <c r="N187" s="269"/>
      <c r="O187" s="269"/>
      <c r="P187" s="269"/>
      <c r="Q187" s="269"/>
    </row>
    <row r="188" spans="1:17" s="8" customFormat="1" x14ac:dyDescent="0.25">
      <c r="A188" s="109" t="s">
        <v>35</v>
      </c>
      <c r="B188" s="110"/>
      <c r="C188" s="110"/>
      <c r="D188" s="110"/>
      <c r="E188" s="110"/>
      <c r="F188" s="110"/>
      <c r="G188" s="110"/>
      <c r="H188" s="110"/>
      <c r="I188" s="110"/>
      <c r="J188" s="111"/>
      <c r="K188" s="270">
        <f>SUM(K154+K162++K165+K170+K177+K184)</f>
        <v>2215918016.25</v>
      </c>
      <c r="L188" s="271"/>
      <c r="M188" s="271"/>
      <c r="N188" s="271"/>
      <c r="O188" s="271"/>
      <c r="P188" s="271"/>
      <c r="Q188" s="272"/>
    </row>
    <row r="189" spans="1:17" s="8" customFormat="1" x14ac:dyDescent="0.25">
      <c r="A189" s="78" t="s">
        <v>147</v>
      </c>
      <c r="B189" s="79"/>
      <c r="C189" s="79"/>
      <c r="D189" s="79"/>
      <c r="E189" s="79"/>
      <c r="F189" s="79"/>
      <c r="G189" s="79"/>
      <c r="H189" s="108">
        <f>+K129+K136+K141+K143+K154+K162+K165+K177+K184+K170</f>
        <v>2597011297.8200002</v>
      </c>
      <c r="I189" s="204"/>
      <c r="J189" s="204"/>
      <c r="K189" s="204"/>
      <c r="L189" s="204"/>
      <c r="M189" s="204"/>
      <c r="N189" s="204"/>
      <c r="O189" s="204"/>
      <c r="P189" s="204"/>
      <c r="Q189" s="204"/>
    </row>
    <row r="190" spans="1:17" s="8" customFormat="1" x14ac:dyDescent="0.25">
      <c r="A190" s="247" t="s">
        <v>148</v>
      </c>
      <c r="B190" s="247"/>
      <c r="C190" s="247"/>
      <c r="D190" s="247"/>
      <c r="E190" s="247"/>
      <c r="F190" s="247"/>
      <c r="G190" s="247"/>
      <c r="H190" s="247"/>
      <c r="I190" s="247"/>
      <c r="J190" s="247"/>
      <c r="K190" s="248">
        <f>L279</f>
        <v>2208903592.73</v>
      </c>
      <c r="L190" s="248"/>
      <c r="M190" s="248"/>
      <c r="N190" s="248"/>
      <c r="O190" s="248"/>
      <c r="P190" s="248"/>
      <c r="Q190" s="248"/>
    </row>
    <row r="191" spans="1:17" s="8" customFormat="1" ht="12" customHeight="1" x14ac:dyDescent="0.25">
      <c r="A191" s="232"/>
      <c r="B191" s="233"/>
      <c r="C191" s="233"/>
      <c r="D191" s="233"/>
      <c r="E191" s="233"/>
      <c r="F191" s="233"/>
      <c r="G191" s="233"/>
      <c r="H191" s="233"/>
      <c r="I191" s="233"/>
      <c r="J191" s="233"/>
      <c r="K191" s="233"/>
      <c r="L191" s="233"/>
      <c r="M191" s="233"/>
      <c r="N191" s="233"/>
      <c r="O191" s="233"/>
      <c r="P191" s="233"/>
      <c r="Q191" s="234"/>
    </row>
    <row r="192" spans="1:17" s="8" customFormat="1" ht="18.75" x14ac:dyDescent="0.25">
      <c r="A192" s="264" t="s">
        <v>149</v>
      </c>
      <c r="B192" s="265"/>
      <c r="C192" s="265"/>
      <c r="D192" s="265"/>
      <c r="E192" s="265"/>
      <c r="F192" s="265"/>
      <c r="G192" s="265"/>
      <c r="H192" s="265"/>
      <c r="I192" s="265"/>
      <c r="J192" s="265"/>
      <c r="K192" s="265"/>
      <c r="L192" s="265"/>
      <c r="M192" s="265"/>
      <c r="N192" s="265"/>
      <c r="O192" s="265"/>
      <c r="P192" s="265"/>
      <c r="Q192" s="266"/>
    </row>
    <row r="193" spans="1:17" s="8" customFormat="1" ht="13.5" customHeight="1" x14ac:dyDescent="0.25">
      <c r="A193" s="220"/>
      <c r="B193" s="221"/>
      <c r="C193" s="221"/>
      <c r="D193" s="221"/>
      <c r="E193" s="221"/>
      <c r="F193" s="221"/>
      <c r="G193" s="221"/>
      <c r="H193" s="221"/>
      <c r="I193" s="221"/>
      <c r="J193" s="221"/>
      <c r="K193" s="221"/>
      <c r="L193" s="221"/>
      <c r="M193" s="221"/>
      <c r="N193" s="221"/>
      <c r="O193" s="221"/>
      <c r="P193" s="221"/>
      <c r="Q193" s="222"/>
    </row>
    <row r="194" spans="1:17" s="8" customFormat="1" ht="48" customHeight="1" x14ac:dyDescent="0.25">
      <c r="A194" s="102" t="s">
        <v>150</v>
      </c>
      <c r="B194" s="103"/>
      <c r="C194" s="103"/>
      <c r="D194" s="103"/>
      <c r="E194" s="103"/>
      <c r="F194" s="103"/>
      <c r="G194" s="103"/>
      <c r="H194" s="103"/>
      <c r="I194" s="103"/>
      <c r="J194" s="103"/>
      <c r="K194" s="103"/>
      <c r="L194" s="103"/>
      <c r="M194" s="103"/>
      <c r="N194" s="103"/>
      <c r="O194" s="103"/>
      <c r="P194" s="103"/>
      <c r="Q194" s="104"/>
    </row>
    <row r="195" spans="1:17" s="8" customFormat="1" x14ac:dyDescent="0.25">
      <c r="A195" s="276" t="s">
        <v>151</v>
      </c>
      <c r="B195" s="276"/>
      <c r="C195" s="276"/>
      <c r="D195" s="276"/>
      <c r="E195" s="276"/>
      <c r="F195" s="276"/>
      <c r="G195" s="276"/>
      <c r="H195" s="276"/>
      <c r="I195" s="276"/>
      <c r="J195" s="277">
        <v>1087973254.6900001</v>
      </c>
      <c r="K195" s="202"/>
      <c r="L195" s="202"/>
      <c r="M195" s="202"/>
      <c r="N195" s="202"/>
      <c r="O195" s="202"/>
      <c r="P195" s="202"/>
      <c r="Q195" s="203"/>
    </row>
    <row r="196" spans="1:17" s="8" customFormat="1" x14ac:dyDescent="0.25">
      <c r="A196" s="276" t="s">
        <v>152</v>
      </c>
      <c r="B196" s="276"/>
      <c r="C196" s="276"/>
      <c r="D196" s="276"/>
      <c r="E196" s="276"/>
      <c r="F196" s="276"/>
      <c r="G196" s="276"/>
      <c r="H196" s="276"/>
      <c r="I196" s="276"/>
      <c r="J196" s="277">
        <v>1091833554.5699999</v>
      </c>
      <c r="K196" s="202"/>
      <c r="L196" s="202"/>
      <c r="M196" s="202"/>
      <c r="N196" s="202"/>
      <c r="O196" s="202"/>
      <c r="P196" s="202"/>
      <c r="Q196" s="203"/>
    </row>
    <row r="197" spans="1:17" s="8" customFormat="1" x14ac:dyDescent="0.25">
      <c r="A197" s="278" t="s">
        <v>153</v>
      </c>
      <c r="B197" s="278"/>
      <c r="C197" s="278"/>
      <c r="D197" s="278"/>
      <c r="E197" s="278"/>
      <c r="F197" s="278"/>
      <c r="G197" s="278"/>
      <c r="H197" s="278"/>
      <c r="I197" s="278"/>
      <c r="J197" s="277">
        <f>J196-J195</f>
        <v>3860299.879999876</v>
      </c>
      <c r="K197" s="202"/>
      <c r="L197" s="202"/>
      <c r="M197" s="202"/>
      <c r="N197" s="202"/>
      <c r="O197" s="202"/>
      <c r="P197" s="202"/>
      <c r="Q197" s="203"/>
    </row>
    <row r="198" spans="1:17" s="8" customFormat="1" x14ac:dyDescent="0.25">
      <c r="A198" s="273"/>
      <c r="B198" s="274"/>
      <c r="C198" s="274"/>
      <c r="D198" s="274"/>
      <c r="E198" s="274"/>
      <c r="F198" s="274"/>
      <c r="G198" s="274"/>
      <c r="H198" s="274"/>
      <c r="I198" s="274"/>
      <c r="J198" s="274"/>
      <c r="K198" s="274"/>
      <c r="L198" s="274"/>
      <c r="M198" s="274"/>
      <c r="N198" s="274"/>
      <c r="O198" s="274"/>
      <c r="P198" s="274"/>
      <c r="Q198" s="275"/>
    </row>
    <row r="199" spans="1:17" s="8" customFormat="1" ht="61.5" customHeight="1" x14ac:dyDescent="0.25">
      <c r="A199" s="102" t="s">
        <v>154</v>
      </c>
      <c r="B199" s="103"/>
      <c r="C199" s="103"/>
      <c r="D199" s="103"/>
      <c r="E199" s="103"/>
      <c r="F199" s="103"/>
      <c r="G199" s="103"/>
      <c r="H199" s="103"/>
      <c r="I199" s="103"/>
      <c r="J199" s="103"/>
      <c r="K199" s="103"/>
      <c r="L199" s="103"/>
      <c r="M199" s="103"/>
      <c r="N199" s="103"/>
      <c r="O199" s="103"/>
      <c r="P199" s="103"/>
      <c r="Q199" s="104"/>
    </row>
    <row r="200" spans="1:17" s="8" customFormat="1" ht="15" customHeight="1" x14ac:dyDescent="0.25">
      <c r="A200" s="276" t="s">
        <v>155</v>
      </c>
      <c r="B200" s="276"/>
      <c r="C200" s="276"/>
      <c r="D200" s="276"/>
      <c r="E200" s="276"/>
      <c r="F200" s="276"/>
      <c r="G200" s="276"/>
      <c r="H200" s="276"/>
      <c r="I200" s="276"/>
      <c r="J200" s="277">
        <v>437886159.86000001</v>
      </c>
      <c r="K200" s="202"/>
      <c r="L200" s="202"/>
      <c r="M200" s="202"/>
      <c r="N200" s="202"/>
      <c r="O200" s="202"/>
      <c r="P200" s="202"/>
      <c r="Q200" s="203"/>
    </row>
    <row r="201" spans="1:17" s="8" customFormat="1" ht="15" customHeight="1" x14ac:dyDescent="0.25">
      <c r="A201" s="276" t="s">
        <v>156</v>
      </c>
      <c r="B201" s="276"/>
      <c r="C201" s="276"/>
      <c r="D201" s="276"/>
      <c r="E201" s="276"/>
      <c r="F201" s="276"/>
      <c r="G201" s="276"/>
      <c r="H201" s="276"/>
      <c r="I201" s="276"/>
      <c r="J201" s="277">
        <v>-86374034.469999999</v>
      </c>
      <c r="K201" s="202"/>
      <c r="L201" s="202"/>
      <c r="M201" s="202"/>
      <c r="N201" s="202"/>
      <c r="O201" s="202"/>
      <c r="P201" s="202"/>
      <c r="Q201" s="203"/>
    </row>
    <row r="202" spans="1:17" s="8" customFormat="1" ht="17.25" customHeight="1" x14ac:dyDescent="0.25">
      <c r="A202" s="278" t="s">
        <v>153</v>
      </c>
      <c r="B202" s="278"/>
      <c r="C202" s="278"/>
      <c r="D202" s="278"/>
      <c r="E202" s="278"/>
      <c r="F202" s="278"/>
      <c r="G202" s="278"/>
      <c r="H202" s="278"/>
      <c r="I202" s="278"/>
      <c r="J202" s="280">
        <f>J200-J201</f>
        <v>524260194.33000004</v>
      </c>
      <c r="K202" s="280"/>
      <c r="L202" s="280"/>
      <c r="M202" s="280"/>
      <c r="N202" s="280"/>
      <c r="O202" s="280"/>
      <c r="P202" s="280"/>
      <c r="Q202" s="280"/>
    </row>
    <row r="203" spans="1:17" s="8" customFormat="1" ht="11.25" customHeight="1" x14ac:dyDescent="0.25">
      <c r="A203" s="281"/>
      <c r="B203" s="282"/>
      <c r="C203" s="282"/>
      <c r="D203" s="282"/>
      <c r="E203" s="282"/>
      <c r="F203" s="282"/>
      <c r="G203" s="282"/>
      <c r="H203" s="282"/>
      <c r="I203" s="282"/>
      <c r="J203" s="282"/>
      <c r="K203" s="282"/>
      <c r="L203" s="282"/>
      <c r="M203" s="282"/>
      <c r="N203" s="282"/>
      <c r="O203" s="282"/>
      <c r="P203" s="282"/>
      <c r="Q203" s="283"/>
    </row>
    <row r="204" spans="1:17" s="8" customFormat="1" ht="18.75" x14ac:dyDescent="0.25">
      <c r="A204" s="284" t="s">
        <v>157</v>
      </c>
      <c r="B204" s="284"/>
      <c r="C204" s="284"/>
      <c r="D204" s="284"/>
      <c r="E204" s="284"/>
      <c r="F204" s="284"/>
      <c r="G204" s="284"/>
      <c r="H204" s="284"/>
      <c r="I204" s="284"/>
      <c r="J204" s="284"/>
      <c r="K204" s="284"/>
      <c r="L204" s="284"/>
      <c r="M204" s="284"/>
      <c r="N204" s="284"/>
      <c r="O204" s="284"/>
      <c r="P204" s="284"/>
      <c r="Q204" s="284"/>
    </row>
    <row r="205" spans="1:17" s="8" customFormat="1" x14ac:dyDescent="0.25">
      <c r="A205" s="72"/>
      <c r="B205" s="73"/>
      <c r="C205" s="73"/>
      <c r="D205" s="73"/>
      <c r="E205" s="73"/>
      <c r="F205" s="73"/>
      <c r="G205" s="73"/>
      <c r="H205" s="73"/>
      <c r="I205" s="73"/>
      <c r="J205" s="73"/>
      <c r="K205" s="285">
        <v>2021</v>
      </c>
      <c r="L205" s="285"/>
      <c r="M205" s="285"/>
      <c r="N205" s="285">
        <v>2020</v>
      </c>
      <c r="O205" s="285"/>
      <c r="P205" s="285"/>
      <c r="Q205" s="285"/>
    </row>
    <row r="206" spans="1:17" s="8" customFormat="1" x14ac:dyDescent="0.25">
      <c r="A206" s="105" t="s">
        <v>158</v>
      </c>
      <c r="B206" s="105"/>
      <c r="C206" s="105"/>
      <c r="D206" s="105"/>
      <c r="E206" s="105"/>
      <c r="F206" s="105"/>
      <c r="G206" s="105"/>
      <c r="H206" s="105"/>
      <c r="I206" s="105"/>
      <c r="J206" s="105"/>
      <c r="K206" s="279">
        <f>L14</f>
        <v>1361085.7</v>
      </c>
      <c r="L206" s="279"/>
      <c r="M206" s="279"/>
      <c r="N206" s="279">
        <v>4143308.88</v>
      </c>
      <c r="O206" s="279"/>
      <c r="P206" s="279"/>
      <c r="Q206" s="279"/>
    </row>
    <row r="207" spans="1:17" s="8" customFormat="1" x14ac:dyDescent="0.25">
      <c r="A207" s="105" t="s">
        <v>159</v>
      </c>
      <c r="B207" s="105"/>
      <c r="C207" s="105"/>
      <c r="D207" s="105"/>
      <c r="E207" s="105"/>
      <c r="F207" s="105"/>
      <c r="G207" s="105"/>
      <c r="H207" s="105"/>
      <c r="I207" s="105"/>
      <c r="J207" s="105"/>
      <c r="K207" s="279">
        <f>L16</f>
        <v>159831818.43000001</v>
      </c>
      <c r="L207" s="279"/>
      <c r="M207" s="279"/>
      <c r="N207" s="279">
        <v>242024495.94</v>
      </c>
      <c r="O207" s="279"/>
      <c r="P207" s="279"/>
      <c r="Q207" s="279"/>
    </row>
    <row r="208" spans="1:17" s="8" customFormat="1" x14ac:dyDescent="0.25">
      <c r="A208" s="105" t="s">
        <v>160</v>
      </c>
      <c r="B208" s="105"/>
      <c r="C208" s="105"/>
      <c r="D208" s="105"/>
      <c r="E208" s="105"/>
      <c r="F208" s="105"/>
      <c r="G208" s="105"/>
      <c r="H208" s="105"/>
      <c r="I208" s="105"/>
      <c r="J208" s="105"/>
      <c r="K208" s="279">
        <v>0</v>
      </c>
      <c r="L208" s="279"/>
      <c r="M208" s="279"/>
      <c r="N208" s="279">
        <v>0</v>
      </c>
      <c r="O208" s="279"/>
      <c r="P208" s="279"/>
      <c r="Q208" s="279"/>
    </row>
    <row r="209" spans="1:19" s="8" customFormat="1" x14ac:dyDescent="0.25">
      <c r="A209" s="105" t="s">
        <v>161</v>
      </c>
      <c r="B209" s="105"/>
      <c r="C209" s="105"/>
      <c r="D209" s="105"/>
      <c r="E209" s="105"/>
      <c r="F209" s="105"/>
      <c r="G209" s="105"/>
      <c r="H209" s="105"/>
      <c r="I209" s="105"/>
      <c r="J209" s="105"/>
      <c r="K209" s="279">
        <v>0</v>
      </c>
      <c r="L209" s="279"/>
      <c r="M209" s="279"/>
      <c r="N209" s="279">
        <v>0</v>
      </c>
      <c r="O209" s="279"/>
      <c r="P209" s="279"/>
      <c r="Q209" s="279"/>
    </row>
    <row r="210" spans="1:19" s="8" customFormat="1" x14ac:dyDescent="0.25">
      <c r="A210" s="105" t="s">
        <v>162</v>
      </c>
      <c r="B210" s="105"/>
      <c r="C210" s="105"/>
      <c r="D210" s="105"/>
      <c r="E210" s="105"/>
      <c r="F210" s="105"/>
      <c r="G210" s="105"/>
      <c r="H210" s="105"/>
      <c r="I210" s="105"/>
      <c r="J210" s="105"/>
      <c r="K210" s="279">
        <v>0</v>
      </c>
      <c r="L210" s="279"/>
      <c r="M210" s="279"/>
      <c r="N210" s="279">
        <v>0</v>
      </c>
      <c r="O210" s="279"/>
      <c r="P210" s="279"/>
      <c r="Q210" s="279"/>
    </row>
    <row r="211" spans="1:19" s="8" customFormat="1" x14ac:dyDescent="0.25">
      <c r="A211" s="105" t="s">
        <v>163</v>
      </c>
      <c r="B211" s="105"/>
      <c r="C211" s="105"/>
      <c r="D211" s="105"/>
      <c r="E211" s="105"/>
      <c r="F211" s="105"/>
      <c r="G211" s="105"/>
      <c r="H211" s="105"/>
      <c r="I211" s="105"/>
      <c r="J211" s="105"/>
      <c r="K211" s="279">
        <v>0</v>
      </c>
      <c r="L211" s="279"/>
      <c r="M211" s="279"/>
      <c r="N211" s="279">
        <v>0</v>
      </c>
      <c r="O211" s="279"/>
      <c r="P211" s="279"/>
      <c r="Q211" s="279"/>
    </row>
    <row r="212" spans="1:19" s="8" customFormat="1" x14ac:dyDescent="0.25">
      <c r="A212" s="105" t="s">
        <v>164</v>
      </c>
      <c r="B212" s="105"/>
      <c r="C212" s="105"/>
      <c r="D212" s="105"/>
      <c r="E212" s="105"/>
      <c r="F212" s="105"/>
      <c r="G212" s="105"/>
      <c r="H212" s="105"/>
      <c r="I212" s="105"/>
      <c r="J212" s="105"/>
      <c r="K212" s="279"/>
      <c r="L212" s="279"/>
      <c r="M212" s="279"/>
      <c r="N212" s="279"/>
      <c r="O212" s="279"/>
      <c r="P212" s="279"/>
      <c r="Q212" s="279"/>
    </row>
    <row r="213" spans="1:19" s="8" customFormat="1" x14ac:dyDescent="0.25">
      <c r="A213" s="105" t="s">
        <v>165</v>
      </c>
      <c r="B213" s="105"/>
      <c r="C213" s="105"/>
      <c r="D213" s="105"/>
      <c r="E213" s="105"/>
      <c r="F213" s="105"/>
      <c r="G213" s="105"/>
      <c r="H213" s="105"/>
      <c r="I213" s="105"/>
      <c r="J213" s="105"/>
      <c r="K213" s="287">
        <f>SUM(K206:M211)</f>
        <v>161192904.13</v>
      </c>
      <c r="L213" s="287"/>
      <c r="M213" s="287"/>
      <c r="N213" s="287">
        <f>SUM(N206:Q211)</f>
        <v>246167804.81999999</v>
      </c>
      <c r="O213" s="287"/>
      <c r="P213" s="287"/>
      <c r="Q213" s="287"/>
    </row>
    <row r="214" spans="1:19" s="8" customFormat="1" x14ac:dyDescent="0.25">
      <c r="A214" s="150" t="s">
        <v>166</v>
      </c>
      <c r="B214" s="150"/>
      <c r="C214" s="150"/>
      <c r="D214" s="150"/>
      <c r="E214" s="150"/>
      <c r="F214" s="150"/>
      <c r="G214" s="150"/>
      <c r="H214" s="150"/>
      <c r="I214" s="150"/>
      <c r="J214" s="150"/>
      <c r="K214" s="286">
        <v>388107705.08999997</v>
      </c>
      <c r="L214" s="286"/>
      <c r="M214" s="286"/>
      <c r="N214" s="287">
        <v>266690564.59</v>
      </c>
      <c r="O214" s="287"/>
      <c r="P214" s="287"/>
      <c r="Q214" s="287"/>
    </row>
    <row r="215" spans="1:19" s="8" customFormat="1" x14ac:dyDescent="0.25">
      <c r="A215" s="105" t="s">
        <v>167</v>
      </c>
      <c r="B215" s="105"/>
      <c r="C215" s="105"/>
      <c r="D215" s="105"/>
      <c r="E215" s="105"/>
      <c r="F215" s="105"/>
      <c r="G215" s="105"/>
      <c r="H215" s="105"/>
      <c r="I215" s="105"/>
      <c r="J215" s="105"/>
      <c r="K215" s="279">
        <v>0</v>
      </c>
      <c r="L215" s="279"/>
      <c r="M215" s="279"/>
      <c r="N215" s="279">
        <v>0</v>
      </c>
      <c r="O215" s="279"/>
      <c r="P215" s="279"/>
      <c r="Q215" s="279"/>
    </row>
    <row r="216" spans="1:19" s="8" customFormat="1" x14ac:dyDescent="0.25">
      <c r="A216" s="105" t="s">
        <v>168</v>
      </c>
      <c r="B216" s="105"/>
      <c r="C216" s="105"/>
      <c r="D216" s="105"/>
      <c r="E216" s="105"/>
      <c r="F216" s="105"/>
      <c r="G216" s="105"/>
      <c r="H216" s="105"/>
      <c r="I216" s="105"/>
      <c r="J216" s="105"/>
      <c r="K216" s="279">
        <v>0</v>
      </c>
      <c r="L216" s="279"/>
      <c r="M216" s="279"/>
      <c r="N216" s="279">
        <v>0</v>
      </c>
      <c r="O216" s="279"/>
      <c r="P216" s="279"/>
      <c r="Q216" s="279"/>
    </row>
    <row r="217" spans="1:19" s="8" customFormat="1" x14ac:dyDescent="0.25">
      <c r="A217" s="105" t="s">
        <v>169</v>
      </c>
      <c r="B217" s="105"/>
      <c r="C217" s="105"/>
      <c r="D217" s="105"/>
      <c r="E217" s="105"/>
      <c r="F217" s="105"/>
      <c r="G217" s="105"/>
      <c r="H217" s="105"/>
      <c r="I217" s="105"/>
      <c r="J217" s="105"/>
      <c r="K217" s="279">
        <v>0</v>
      </c>
      <c r="L217" s="279"/>
      <c r="M217" s="279"/>
      <c r="N217" s="279">
        <v>0</v>
      </c>
      <c r="O217" s="279"/>
      <c r="P217" s="279"/>
      <c r="Q217" s="279"/>
    </row>
    <row r="218" spans="1:19" s="8" customFormat="1" x14ac:dyDescent="0.25">
      <c r="A218" s="105" t="s">
        <v>170</v>
      </c>
      <c r="B218" s="105"/>
      <c r="C218" s="105"/>
      <c r="D218" s="105"/>
      <c r="E218" s="105"/>
      <c r="F218" s="105"/>
      <c r="G218" s="105"/>
      <c r="H218" s="105"/>
      <c r="I218" s="105"/>
      <c r="J218" s="105"/>
      <c r="K218" s="279">
        <v>0</v>
      </c>
      <c r="L218" s="279"/>
      <c r="M218" s="279"/>
      <c r="N218" s="279">
        <v>0</v>
      </c>
      <c r="O218" s="279"/>
      <c r="P218" s="279"/>
      <c r="Q218" s="279"/>
    </row>
    <row r="219" spans="1:19" s="8" customFormat="1" x14ac:dyDescent="0.25">
      <c r="A219" s="105" t="s">
        <v>171</v>
      </c>
      <c r="B219" s="105"/>
      <c r="C219" s="105"/>
      <c r="D219" s="105"/>
      <c r="E219" s="105"/>
      <c r="F219" s="105"/>
      <c r="G219" s="105"/>
      <c r="H219" s="105"/>
      <c r="I219" s="105"/>
      <c r="J219" s="105"/>
      <c r="K219" s="279">
        <v>0</v>
      </c>
      <c r="L219" s="279"/>
      <c r="M219" s="279"/>
      <c r="N219" s="279">
        <v>0</v>
      </c>
      <c r="O219" s="279"/>
      <c r="P219" s="279"/>
      <c r="Q219" s="279"/>
    </row>
    <row r="220" spans="1:19" s="8" customFormat="1" x14ac:dyDescent="0.25">
      <c r="A220" s="105" t="s">
        <v>172</v>
      </c>
      <c r="B220" s="105"/>
      <c r="C220" s="105"/>
      <c r="D220" s="105"/>
      <c r="E220" s="105"/>
      <c r="F220" s="105"/>
      <c r="G220" s="105"/>
      <c r="H220" s="105"/>
      <c r="I220" s="105"/>
      <c r="J220" s="105"/>
      <c r="K220" s="279">
        <v>0</v>
      </c>
      <c r="L220" s="279"/>
      <c r="M220" s="279"/>
      <c r="N220" s="279">
        <v>0</v>
      </c>
      <c r="O220" s="279"/>
      <c r="P220" s="279"/>
      <c r="Q220" s="279"/>
      <c r="R220" s="21"/>
    </row>
    <row r="221" spans="1:19" s="8" customFormat="1" x14ac:dyDescent="0.25">
      <c r="A221" s="105" t="s">
        <v>173</v>
      </c>
      <c r="B221" s="105"/>
      <c r="C221" s="105"/>
      <c r="D221" s="105"/>
      <c r="E221" s="105"/>
      <c r="F221" s="105"/>
      <c r="G221" s="105"/>
      <c r="H221" s="105"/>
      <c r="I221" s="105"/>
      <c r="J221" s="105"/>
      <c r="K221" s="279">
        <v>0</v>
      </c>
      <c r="L221" s="279"/>
      <c r="M221" s="279"/>
      <c r="N221" s="279">
        <v>0</v>
      </c>
      <c r="O221" s="279"/>
      <c r="P221" s="279"/>
      <c r="Q221" s="279"/>
    </row>
    <row r="222" spans="1:19" s="8" customFormat="1" ht="17.25" customHeight="1" x14ac:dyDescent="0.25">
      <c r="A222" s="159"/>
      <c r="B222" s="160"/>
      <c r="C222" s="160"/>
      <c r="D222" s="160"/>
      <c r="E222" s="160"/>
      <c r="F222" s="160"/>
      <c r="G222" s="160"/>
      <c r="H222" s="160"/>
      <c r="I222" s="160"/>
      <c r="J222" s="160"/>
      <c r="K222" s="160"/>
      <c r="L222" s="160"/>
      <c r="M222" s="160"/>
      <c r="N222" s="160"/>
      <c r="O222" s="160"/>
      <c r="P222" s="160"/>
      <c r="Q222" s="161"/>
      <c r="S222" s="22"/>
    </row>
    <row r="223" spans="1:19" s="8" customFormat="1" ht="24.75" customHeight="1" x14ac:dyDescent="0.25">
      <c r="A223" s="288" t="s">
        <v>174</v>
      </c>
      <c r="B223" s="289"/>
      <c r="C223" s="289"/>
      <c r="D223" s="289"/>
      <c r="E223" s="289"/>
      <c r="F223" s="289"/>
      <c r="G223" s="289"/>
      <c r="H223" s="289"/>
      <c r="I223" s="289"/>
      <c r="J223" s="289"/>
      <c r="K223" s="289"/>
      <c r="L223" s="289"/>
      <c r="M223" s="289"/>
      <c r="N223" s="289"/>
      <c r="O223" s="289"/>
      <c r="P223" s="289"/>
      <c r="Q223" s="290"/>
      <c r="R223" s="21"/>
    </row>
    <row r="224" spans="1:19" s="8" customFormat="1" ht="16.5" customHeight="1" x14ac:dyDescent="0.25">
      <c r="A224" s="291"/>
      <c r="B224" s="292"/>
      <c r="C224" s="292"/>
      <c r="D224" s="292"/>
      <c r="E224" s="292"/>
      <c r="F224" s="292"/>
      <c r="G224" s="292"/>
      <c r="H224" s="292"/>
      <c r="I224" s="292"/>
      <c r="J224" s="292"/>
      <c r="K224" s="292"/>
      <c r="L224" s="292"/>
      <c r="M224" s="292"/>
      <c r="N224" s="292"/>
      <c r="O224" s="292"/>
      <c r="P224" s="292"/>
      <c r="Q224" s="293"/>
      <c r="R224" s="21"/>
    </row>
    <row r="225" spans="1:19" s="8" customFormat="1" ht="18.75" x14ac:dyDescent="0.25">
      <c r="A225" s="294"/>
      <c r="B225" s="295"/>
      <c r="C225" s="295"/>
      <c r="D225" s="295"/>
      <c r="E225" s="295"/>
      <c r="F225" s="295"/>
      <c r="G225" s="295"/>
      <c r="H225" s="295"/>
      <c r="I225" s="295"/>
      <c r="J225" s="295"/>
      <c r="K225" s="295"/>
      <c r="L225" s="295"/>
      <c r="M225" s="295"/>
      <c r="N225" s="295"/>
      <c r="O225" s="295"/>
      <c r="P225" s="295"/>
      <c r="Q225" s="296"/>
    </row>
    <row r="226" spans="1:19" s="8" customFormat="1" ht="15" customHeight="1" x14ac:dyDescent="0.25">
      <c r="A226" s="288" t="s">
        <v>175</v>
      </c>
      <c r="B226" s="289"/>
      <c r="C226" s="289"/>
      <c r="D226" s="289"/>
      <c r="E226" s="289"/>
      <c r="F226" s="289"/>
      <c r="G226" s="289"/>
      <c r="H226" s="289"/>
      <c r="I226" s="289"/>
      <c r="J226" s="289"/>
      <c r="K226" s="289"/>
      <c r="L226" s="289"/>
      <c r="M226" s="289"/>
      <c r="N226" s="289"/>
      <c r="O226" s="289"/>
      <c r="P226" s="289"/>
      <c r="Q226" s="290"/>
    </row>
    <row r="227" spans="1:19" s="8" customFormat="1" ht="18.75" x14ac:dyDescent="0.25">
      <c r="A227" s="297" t="s">
        <v>176</v>
      </c>
      <c r="B227" s="298"/>
      <c r="C227" s="298"/>
      <c r="D227" s="298"/>
      <c r="E227" s="298"/>
      <c r="F227" s="298"/>
      <c r="G227" s="298"/>
      <c r="H227" s="298"/>
      <c r="I227" s="298"/>
      <c r="J227" s="298"/>
      <c r="K227" s="298"/>
      <c r="L227" s="298"/>
      <c r="M227" s="298"/>
      <c r="N227" s="298"/>
      <c r="O227" s="298"/>
      <c r="P227" s="298"/>
      <c r="Q227" s="299"/>
      <c r="R227" s="21"/>
    </row>
    <row r="228" spans="1:19" s="8" customFormat="1" ht="18.75" x14ac:dyDescent="0.25">
      <c r="A228" s="300" t="s">
        <v>177</v>
      </c>
      <c r="B228" s="301"/>
      <c r="C228" s="301"/>
      <c r="D228" s="301"/>
      <c r="E228" s="301"/>
      <c r="F228" s="301"/>
      <c r="G228" s="301"/>
      <c r="H228" s="301"/>
      <c r="I228" s="301"/>
      <c r="J228" s="301"/>
      <c r="K228" s="301"/>
      <c r="L228" s="301"/>
      <c r="M228" s="301"/>
      <c r="N228" s="301"/>
      <c r="O228" s="301"/>
      <c r="P228" s="301"/>
      <c r="Q228" s="302"/>
      <c r="R228" s="21"/>
    </row>
    <row r="229" spans="1:19" s="8" customFormat="1" ht="18.75" customHeight="1" x14ac:dyDescent="0.25">
      <c r="A229" s="86" t="s">
        <v>178</v>
      </c>
      <c r="B229" s="87"/>
      <c r="C229" s="87"/>
      <c r="D229" s="87"/>
      <c r="E229" s="87"/>
      <c r="F229" s="87"/>
      <c r="G229" s="87"/>
      <c r="H229" s="87"/>
      <c r="I229" s="87"/>
      <c r="J229" s="87"/>
      <c r="K229" s="87"/>
      <c r="L229" s="87"/>
      <c r="M229" s="87"/>
      <c r="N229" s="87"/>
      <c r="O229" s="87"/>
      <c r="P229" s="87"/>
      <c r="Q229" s="88"/>
    </row>
    <row r="230" spans="1:19" s="8" customFormat="1" x14ac:dyDescent="0.25">
      <c r="A230" s="303"/>
      <c r="B230" s="304"/>
      <c r="C230" s="304"/>
      <c r="D230" s="304"/>
      <c r="E230" s="304"/>
      <c r="F230" s="304"/>
      <c r="G230" s="304"/>
      <c r="H230" s="304"/>
      <c r="I230" s="304"/>
      <c r="J230" s="304"/>
      <c r="K230" s="304"/>
      <c r="L230" s="304"/>
      <c r="M230" s="304"/>
      <c r="N230" s="304"/>
      <c r="O230" s="304"/>
      <c r="P230" s="304"/>
      <c r="Q230" s="305"/>
    </row>
    <row r="231" spans="1:19" s="8" customFormat="1" ht="15" customHeight="1" x14ac:dyDescent="0.25">
      <c r="A231" s="154" t="s">
        <v>179</v>
      </c>
      <c r="B231" s="154"/>
      <c r="C231" s="154"/>
      <c r="D231" s="154"/>
      <c r="E231" s="154"/>
      <c r="F231" s="154"/>
      <c r="G231" s="154"/>
      <c r="H231" s="154"/>
      <c r="I231" s="154"/>
      <c r="J231" s="154"/>
      <c r="K231" s="154"/>
      <c r="L231" s="306">
        <v>2597011297.8200002</v>
      </c>
      <c r="M231" s="306"/>
      <c r="N231" s="306"/>
      <c r="O231" s="306"/>
      <c r="P231" s="306"/>
      <c r="Q231" s="306"/>
    </row>
    <row r="232" spans="1:19" s="8" customFormat="1" ht="15" customHeight="1" x14ac:dyDescent="0.25">
      <c r="A232" s="140" t="s">
        <v>180</v>
      </c>
      <c r="B232" s="140"/>
      <c r="C232" s="140"/>
      <c r="D232" s="140"/>
      <c r="E232" s="140"/>
      <c r="F232" s="140"/>
      <c r="G232" s="140"/>
      <c r="H232" s="140"/>
      <c r="I232" s="140"/>
      <c r="J232" s="140"/>
      <c r="K232" s="140"/>
      <c r="L232" s="307">
        <f>SUM(L233:Q237)</f>
        <v>0</v>
      </c>
      <c r="M232" s="307"/>
      <c r="N232" s="307"/>
      <c r="O232" s="307"/>
      <c r="P232" s="307"/>
      <c r="Q232" s="308"/>
    </row>
    <row r="233" spans="1:19" s="8" customFormat="1" x14ac:dyDescent="0.25">
      <c r="A233" s="124" t="s">
        <v>181</v>
      </c>
      <c r="B233" s="124"/>
      <c r="C233" s="124"/>
      <c r="D233" s="124"/>
      <c r="E233" s="124"/>
      <c r="F233" s="124"/>
      <c r="G233" s="124"/>
      <c r="H233" s="124"/>
      <c r="I233" s="124"/>
      <c r="J233" s="124"/>
      <c r="K233" s="124"/>
      <c r="L233" s="136">
        <v>0</v>
      </c>
      <c r="M233" s="136"/>
      <c r="N233" s="136"/>
      <c r="O233" s="136"/>
      <c r="P233" s="136"/>
      <c r="Q233" s="136"/>
    </row>
    <row r="234" spans="1:19" s="8" customFormat="1" x14ac:dyDescent="0.25">
      <c r="A234" s="124" t="s">
        <v>182</v>
      </c>
      <c r="B234" s="124"/>
      <c r="C234" s="124"/>
      <c r="D234" s="124"/>
      <c r="E234" s="124"/>
      <c r="F234" s="124"/>
      <c r="G234" s="124"/>
      <c r="H234" s="124"/>
      <c r="I234" s="124"/>
      <c r="J234" s="124"/>
      <c r="K234" s="124"/>
      <c r="L234" s="136">
        <v>0</v>
      </c>
      <c r="M234" s="136"/>
      <c r="N234" s="136"/>
      <c r="O234" s="136"/>
      <c r="P234" s="136"/>
      <c r="Q234" s="136"/>
    </row>
    <row r="235" spans="1:19" s="8" customFormat="1" x14ac:dyDescent="0.25">
      <c r="A235" s="124" t="s">
        <v>183</v>
      </c>
      <c r="B235" s="124"/>
      <c r="C235" s="124"/>
      <c r="D235" s="124"/>
      <c r="E235" s="124"/>
      <c r="F235" s="124"/>
      <c r="G235" s="124"/>
      <c r="H235" s="124"/>
      <c r="I235" s="124"/>
      <c r="J235" s="124"/>
      <c r="K235" s="124"/>
      <c r="L235" s="136">
        <v>0</v>
      </c>
      <c r="M235" s="136"/>
      <c r="N235" s="136"/>
      <c r="O235" s="136"/>
      <c r="P235" s="136"/>
      <c r="Q235" s="136"/>
      <c r="S235" s="22"/>
    </row>
    <row r="236" spans="1:19" s="8" customFormat="1" x14ac:dyDescent="0.25">
      <c r="A236" s="105" t="s">
        <v>184</v>
      </c>
      <c r="B236" s="105"/>
      <c r="C236" s="105"/>
      <c r="D236" s="105"/>
      <c r="E236" s="105"/>
      <c r="F236" s="105"/>
      <c r="G236" s="105"/>
      <c r="H236" s="105"/>
      <c r="I236" s="105"/>
      <c r="J236" s="105"/>
      <c r="K236" s="105"/>
      <c r="L236" s="210">
        <v>0</v>
      </c>
      <c r="M236" s="210"/>
      <c r="N236" s="210"/>
      <c r="O236" s="210"/>
      <c r="P236" s="210"/>
      <c r="Q236" s="210"/>
    </row>
    <row r="237" spans="1:19" s="8" customFormat="1" x14ac:dyDescent="0.25">
      <c r="A237" s="105" t="s">
        <v>185</v>
      </c>
      <c r="B237" s="105"/>
      <c r="C237" s="105"/>
      <c r="D237" s="105"/>
      <c r="E237" s="105"/>
      <c r="F237" s="105"/>
      <c r="G237" s="105"/>
      <c r="H237" s="105"/>
      <c r="I237" s="105"/>
      <c r="J237" s="105"/>
      <c r="K237" s="105"/>
      <c r="L237" s="210">
        <v>0</v>
      </c>
      <c r="M237" s="210"/>
      <c r="N237" s="210"/>
      <c r="O237" s="210"/>
      <c r="P237" s="210"/>
      <c r="Q237" s="210"/>
    </row>
    <row r="238" spans="1:19" s="8" customFormat="1" x14ac:dyDescent="0.25">
      <c r="A238" s="78" t="s">
        <v>186</v>
      </c>
      <c r="B238" s="79"/>
      <c r="C238" s="79"/>
      <c r="D238" s="79"/>
      <c r="E238" s="79"/>
      <c r="F238" s="79"/>
      <c r="G238" s="79"/>
      <c r="H238" s="79"/>
      <c r="I238" s="79"/>
      <c r="J238" s="79"/>
      <c r="K238" s="79"/>
      <c r="L238" s="228">
        <f>SUM(L239:Q241)</f>
        <v>0</v>
      </c>
      <c r="M238" s="228"/>
      <c r="N238" s="228"/>
      <c r="O238" s="228"/>
      <c r="P238" s="228"/>
      <c r="Q238" s="229"/>
    </row>
    <row r="239" spans="1:19" s="8" customFormat="1" x14ac:dyDescent="0.25">
      <c r="A239" s="105" t="s">
        <v>187</v>
      </c>
      <c r="B239" s="105"/>
      <c r="C239" s="105"/>
      <c r="D239" s="105"/>
      <c r="E239" s="105"/>
      <c r="F239" s="105"/>
      <c r="G239" s="105"/>
      <c r="H239" s="105"/>
      <c r="I239" s="105"/>
      <c r="J239" s="105"/>
      <c r="K239" s="105"/>
      <c r="L239" s="210">
        <v>0</v>
      </c>
      <c r="M239" s="210"/>
      <c r="N239" s="210"/>
      <c r="O239" s="210"/>
      <c r="P239" s="210"/>
      <c r="Q239" s="210"/>
    </row>
    <row r="240" spans="1:19" s="8" customFormat="1" x14ac:dyDescent="0.25">
      <c r="A240" s="105" t="s">
        <v>188</v>
      </c>
      <c r="B240" s="105"/>
      <c r="C240" s="105"/>
      <c r="D240" s="105"/>
      <c r="E240" s="105"/>
      <c r="F240" s="105"/>
      <c r="G240" s="105"/>
      <c r="H240" s="105"/>
      <c r="I240" s="105"/>
      <c r="J240" s="105"/>
      <c r="K240" s="105"/>
      <c r="L240" s="210">
        <v>0</v>
      </c>
      <c r="M240" s="210"/>
      <c r="N240" s="210"/>
      <c r="O240" s="210"/>
      <c r="P240" s="210"/>
      <c r="Q240" s="210"/>
    </row>
    <row r="241" spans="1:19" s="8" customFormat="1" x14ac:dyDescent="0.25">
      <c r="A241" s="105" t="s">
        <v>189</v>
      </c>
      <c r="B241" s="105"/>
      <c r="C241" s="105"/>
      <c r="D241" s="105"/>
      <c r="E241" s="105"/>
      <c r="F241" s="105"/>
      <c r="G241" s="105"/>
      <c r="H241" s="105"/>
      <c r="I241" s="105"/>
      <c r="J241" s="105"/>
      <c r="K241" s="105"/>
      <c r="L241" s="309">
        <v>0</v>
      </c>
      <c r="M241" s="309"/>
      <c r="N241" s="309"/>
      <c r="O241" s="309"/>
      <c r="P241" s="309"/>
      <c r="Q241" s="309"/>
    </row>
    <row r="242" spans="1:19" s="8" customFormat="1" x14ac:dyDescent="0.25">
      <c r="A242" s="78" t="s">
        <v>190</v>
      </c>
      <c r="B242" s="79"/>
      <c r="C242" s="79"/>
      <c r="D242" s="79"/>
      <c r="E242" s="79"/>
      <c r="F242" s="79"/>
      <c r="G242" s="79"/>
      <c r="H242" s="79"/>
      <c r="I242" s="79"/>
      <c r="J242" s="79"/>
      <c r="K242" s="79"/>
      <c r="L242" s="80">
        <f>+L231+L232-L238</f>
        <v>2597011297.8200002</v>
      </c>
      <c r="M242" s="80"/>
      <c r="N242" s="80"/>
      <c r="O242" s="80"/>
      <c r="P242" s="80"/>
      <c r="Q242" s="108"/>
    </row>
    <row r="243" spans="1:19" s="8" customFormat="1" ht="19.5" customHeight="1" x14ac:dyDescent="0.25">
      <c r="A243" s="23"/>
      <c r="B243" s="24"/>
      <c r="C243" s="24"/>
      <c r="D243" s="24"/>
      <c r="E243" s="24"/>
      <c r="F243" s="24"/>
      <c r="G243" s="24"/>
      <c r="H243" s="25"/>
      <c r="I243" s="25"/>
      <c r="J243" s="25"/>
      <c r="K243" s="25"/>
      <c r="L243" s="25"/>
      <c r="M243" s="25"/>
      <c r="N243" s="25"/>
      <c r="O243" s="25"/>
      <c r="P243" s="25"/>
      <c r="Q243" s="26"/>
    </row>
    <row r="244" spans="1:19" s="8" customFormat="1" ht="19.5" customHeight="1" x14ac:dyDescent="0.25">
      <c r="A244" s="288" t="s">
        <v>175</v>
      </c>
      <c r="B244" s="289"/>
      <c r="C244" s="289"/>
      <c r="D244" s="289"/>
      <c r="E244" s="289"/>
      <c r="F244" s="289"/>
      <c r="G244" s="289"/>
      <c r="H244" s="289"/>
      <c r="I244" s="289"/>
      <c r="J244" s="289"/>
      <c r="K244" s="289"/>
      <c r="L244" s="289"/>
      <c r="M244" s="289"/>
      <c r="N244" s="289"/>
      <c r="O244" s="289"/>
      <c r="P244" s="289"/>
      <c r="Q244" s="290"/>
    </row>
    <row r="245" spans="1:19" s="8" customFormat="1" ht="20.25" customHeight="1" x14ac:dyDescent="0.25">
      <c r="A245" s="297" t="s">
        <v>191</v>
      </c>
      <c r="B245" s="298"/>
      <c r="C245" s="298"/>
      <c r="D245" s="298"/>
      <c r="E245" s="298"/>
      <c r="F245" s="298"/>
      <c r="G245" s="298"/>
      <c r="H245" s="298"/>
      <c r="I245" s="298"/>
      <c r="J245" s="298"/>
      <c r="K245" s="298"/>
      <c r="L245" s="298"/>
      <c r="M245" s="298"/>
      <c r="N245" s="298"/>
      <c r="O245" s="298"/>
      <c r="P245" s="298"/>
      <c r="Q245" s="299"/>
    </row>
    <row r="246" spans="1:19" s="8" customFormat="1" ht="22.5" customHeight="1" x14ac:dyDescent="0.25">
      <c r="A246" s="300" t="s">
        <v>192</v>
      </c>
      <c r="B246" s="301"/>
      <c r="C246" s="301"/>
      <c r="D246" s="301"/>
      <c r="E246" s="301"/>
      <c r="F246" s="301"/>
      <c r="G246" s="301"/>
      <c r="H246" s="301"/>
      <c r="I246" s="301"/>
      <c r="J246" s="301"/>
      <c r="K246" s="301"/>
      <c r="L246" s="301"/>
      <c r="M246" s="301"/>
      <c r="N246" s="301"/>
      <c r="O246" s="301"/>
      <c r="P246" s="301"/>
      <c r="Q246" s="302"/>
    </row>
    <row r="247" spans="1:19" s="8" customFormat="1" ht="22.5" customHeight="1" x14ac:dyDescent="0.25">
      <c r="A247" s="86" t="s">
        <v>178</v>
      </c>
      <c r="B247" s="87"/>
      <c r="C247" s="87"/>
      <c r="D247" s="87"/>
      <c r="E247" s="87"/>
      <c r="F247" s="87"/>
      <c r="G247" s="87"/>
      <c r="H247" s="87"/>
      <c r="I247" s="87"/>
      <c r="J247" s="87"/>
      <c r="K247" s="87"/>
      <c r="L247" s="87"/>
      <c r="M247" s="87"/>
      <c r="N247" s="87"/>
      <c r="O247" s="87"/>
      <c r="P247" s="87"/>
      <c r="Q247" s="88"/>
    </row>
    <row r="248" spans="1:19" s="8" customFormat="1" ht="18.75" x14ac:dyDescent="0.25">
      <c r="A248" s="27"/>
      <c r="B248" s="28"/>
      <c r="C248" s="28"/>
      <c r="D248" s="28"/>
      <c r="E248" s="28"/>
      <c r="F248" s="28"/>
      <c r="G248" s="28"/>
      <c r="H248" s="28"/>
      <c r="I248" s="28"/>
      <c r="J248" s="28"/>
      <c r="K248" s="28"/>
      <c r="L248" s="28"/>
      <c r="M248" s="28"/>
      <c r="N248" s="28"/>
      <c r="O248" s="28"/>
      <c r="P248" s="28"/>
      <c r="Q248" s="29"/>
    </row>
    <row r="249" spans="1:19" s="8" customFormat="1" x14ac:dyDescent="0.25">
      <c r="A249" s="78" t="s">
        <v>193</v>
      </c>
      <c r="B249" s="79"/>
      <c r="C249" s="79"/>
      <c r="D249" s="79"/>
      <c r="E249" s="79"/>
      <c r="F249" s="79"/>
      <c r="G249" s="79"/>
      <c r="H249" s="79"/>
      <c r="I249" s="79"/>
      <c r="J249" s="79"/>
      <c r="K249" s="79"/>
      <c r="L249" s="310">
        <v>2633756626.3499999</v>
      </c>
      <c r="M249" s="310"/>
      <c r="N249" s="310"/>
      <c r="O249" s="310"/>
      <c r="P249" s="310"/>
      <c r="Q249" s="311"/>
    </row>
    <row r="250" spans="1:19" s="8" customFormat="1" x14ac:dyDescent="0.25">
      <c r="A250" s="312"/>
      <c r="B250" s="313"/>
      <c r="C250" s="313"/>
      <c r="D250" s="313"/>
      <c r="E250" s="313"/>
      <c r="F250" s="313"/>
      <c r="G250" s="313"/>
      <c r="H250" s="313"/>
      <c r="I250" s="313"/>
      <c r="J250" s="313"/>
      <c r="K250" s="313"/>
      <c r="L250" s="314"/>
      <c r="M250" s="314"/>
      <c r="N250" s="314"/>
      <c r="O250" s="314"/>
      <c r="P250" s="314"/>
      <c r="Q250" s="315"/>
    </row>
    <row r="251" spans="1:19" s="8" customFormat="1" x14ac:dyDescent="0.25">
      <c r="A251" s="150" t="s">
        <v>194</v>
      </c>
      <c r="B251" s="150"/>
      <c r="C251" s="150"/>
      <c r="D251" s="150"/>
      <c r="E251" s="150"/>
      <c r="F251" s="150"/>
      <c r="G251" s="150"/>
      <c r="H251" s="150"/>
      <c r="I251" s="150"/>
      <c r="J251" s="150"/>
      <c r="K251" s="150"/>
      <c r="L251" s="316">
        <f>SUM(L253:Q268)</f>
        <v>481805609.78999996</v>
      </c>
      <c r="M251" s="316"/>
      <c r="N251" s="316"/>
      <c r="O251" s="316"/>
      <c r="P251" s="316"/>
      <c r="Q251" s="316"/>
    </row>
    <row r="252" spans="1:19" s="8" customFormat="1" x14ac:dyDescent="0.25">
      <c r="A252" s="232"/>
      <c r="B252" s="233"/>
      <c r="C252" s="233"/>
      <c r="D252" s="233"/>
      <c r="E252" s="233"/>
      <c r="F252" s="233"/>
      <c r="G252" s="233"/>
      <c r="H252" s="233"/>
      <c r="I252" s="233"/>
      <c r="J252" s="233"/>
      <c r="K252" s="234"/>
      <c r="L252" s="317"/>
      <c r="M252" s="318"/>
      <c r="N252" s="318"/>
      <c r="O252" s="318"/>
      <c r="P252" s="318"/>
      <c r="Q252" s="319"/>
    </row>
    <row r="253" spans="1:19" s="8" customFormat="1" x14ac:dyDescent="0.25">
      <c r="A253" s="105" t="s">
        <v>195</v>
      </c>
      <c r="B253" s="105"/>
      <c r="C253" s="105"/>
      <c r="D253" s="105"/>
      <c r="E253" s="105"/>
      <c r="F253" s="105"/>
      <c r="G253" s="105"/>
      <c r="H253" s="105"/>
      <c r="I253" s="105"/>
      <c r="J253" s="105"/>
      <c r="K253" s="105"/>
      <c r="L253" s="309">
        <f>7090+117662.81+505074.64+444828.61+562114.14+85136.01</f>
        <v>1721906.2100000002</v>
      </c>
      <c r="M253" s="309"/>
      <c r="N253" s="309"/>
      <c r="O253" s="309"/>
      <c r="P253" s="309"/>
      <c r="Q253" s="309"/>
    </row>
    <row r="254" spans="1:19" x14ac:dyDescent="0.25">
      <c r="A254" s="105" t="s">
        <v>196</v>
      </c>
      <c r="B254" s="105"/>
      <c r="C254" s="105"/>
      <c r="D254" s="105"/>
      <c r="E254" s="105"/>
      <c r="F254" s="105"/>
      <c r="G254" s="105"/>
      <c r="H254" s="105"/>
      <c r="I254" s="105"/>
      <c r="J254" s="105"/>
      <c r="K254" s="105"/>
      <c r="L254" s="309">
        <f>350774.04+15464.54</f>
        <v>366238.57999999996</v>
      </c>
      <c r="M254" s="309"/>
      <c r="N254" s="309"/>
      <c r="O254" s="309"/>
      <c r="P254" s="309"/>
      <c r="Q254" s="309"/>
      <c r="S254" s="8"/>
    </row>
    <row r="255" spans="1:19" hidden="1" x14ac:dyDescent="0.25">
      <c r="A255" s="105" t="s">
        <v>61</v>
      </c>
      <c r="B255" s="105"/>
      <c r="C255" s="105"/>
      <c r="D255" s="105"/>
      <c r="E255" s="105"/>
      <c r="F255" s="105"/>
      <c r="G255" s="105"/>
      <c r="H255" s="105"/>
      <c r="I255" s="105"/>
      <c r="J255" s="105"/>
      <c r="K255" s="105"/>
      <c r="L255" s="309">
        <f>54180.9+45896.92+56824.92</f>
        <v>156902.74</v>
      </c>
      <c r="M255" s="309"/>
      <c r="N255" s="309"/>
      <c r="O255" s="309"/>
      <c r="P255" s="309"/>
      <c r="Q255" s="309"/>
    </row>
    <row r="256" spans="1:19" hidden="1" x14ac:dyDescent="0.25">
      <c r="A256" s="105" t="s">
        <v>62</v>
      </c>
      <c r="B256" s="105"/>
      <c r="C256" s="105"/>
      <c r="D256" s="105"/>
      <c r="E256" s="105"/>
      <c r="F256" s="105"/>
      <c r="G256" s="105"/>
      <c r="H256" s="105"/>
      <c r="I256" s="105"/>
      <c r="J256" s="105"/>
      <c r="K256" s="105"/>
      <c r="L256" s="309">
        <v>0</v>
      </c>
      <c r="M256" s="309"/>
      <c r="N256" s="309"/>
      <c r="O256" s="309"/>
      <c r="P256" s="309"/>
      <c r="Q256" s="309"/>
    </row>
    <row r="257" spans="1:19" x14ac:dyDescent="0.25">
      <c r="A257" s="105" t="s">
        <v>63</v>
      </c>
      <c r="B257" s="105"/>
      <c r="C257" s="105"/>
      <c r="D257" s="105"/>
      <c r="E257" s="105"/>
      <c r="F257" s="105"/>
      <c r="G257" s="105"/>
      <c r="H257" s="105"/>
      <c r="I257" s="105"/>
      <c r="J257" s="105"/>
      <c r="K257" s="105"/>
      <c r="L257" s="309">
        <v>0</v>
      </c>
      <c r="M257" s="309"/>
      <c r="N257" s="309"/>
      <c r="O257" s="309"/>
      <c r="P257" s="309"/>
      <c r="Q257" s="309"/>
      <c r="S257" s="30"/>
    </row>
    <row r="258" spans="1:19" s="8" customFormat="1" hidden="1" x14ac:dyDescent="0.25">
      <c r="A258" s="105" t="s">
        <v>64</v>
      </c>
      <c r="B258" s="105"/>
      <c r="C258" s="105"/>
      <c r="D258" s="105"/>
      <c r="E258" s="105"/>
      <c r="F258" s="105"/>
      <c r="G258" s="105"/>
      <c r="H258" s="105"/>
      <c r="I258" s="105"/>
      <c r="J258" s="105"/>
      <c r="K258" s="105"/>
      <c r="L258" s="309">
        <f>14088.2+3739677.79+237683.88</f>
        <v>3991449.87</v>
      </c>
      <c r="M258" s="309"/>
      <c r="N258" s="309"/>
      <c r="O258" s="309"/>
      <c r="P258" s="309"/>
      <c r="Q258" s="309"/>
    </row>
    <row r="259" spans="1:19" s="8" customFormat="1" hidden="1" x14ac:dyDescent="0.25">
      <c r="A259" s="105" t="s">
        <v>65</v>
      </c>
      <c r="B259" s="105"/>
      <c r="C259" s="105"/>
      <c r="D259" s="105"/>
      <c r="E259" s="105"/>
      <c r="F259" s="105"/>
      <c r="G259" s="105"/>
      <c r="H259" s="105"/>
      <c r="I259" s="105"/>
      <c r="J259" s="105"/>
      <c r="K259" s="105"/>
      <c r="L259" s="309">
        <v>0</v>
      </c>
      <c r="M259" s="309"/>
      <c r="N259" s="309"/>
      <c r="O259" s="309"/>
      <c r="P259" s="309"/>
      <c r="Q259" s="309"/>
    </row>
    <row r="260" spans="1:19" s="8" customFormat="1" hidden="1" x14ac:dyDescent="0.25">
      <c r="A260" s="105" t="s">
        <v>197</v>
      </c>
      <c r="B260" s="105"/>
      <c r="C260" s="105"/>
      <c r="D260" s="105"/>
      <c r="E260" s="105"/>
      <c r="F260" s="105"/>
      <c r="G260" s="105"/>
      <c r="H260" s="105"/>
      <c r="I260" s="105"/>
      <c r="J260" s="105"/>
      <c r="K260" s="105"/>
      <c r="L260" s="309">
        <v>0</v>
      </c>
      <c r="M260" s="309"/>
      <c r="N260" s="309"/>
      <c r="O260" s="309"/>
      <c r="P260" s="309"/>
      <c r="Q260" s="309"/>
    </row>
    <row r="261" spans="1:19" s="8" customFormat="1" hidden="1" x14ac:dyDescent="0.25">
      <c r="A261" s="105" t="s">
        <v>67</v>
      </c>
      <c r="B261" s="105"/>
      <c r="C261" s="105"/>
      <c r="D261" s="105"/>
      <c r="E261" s="105"/>
      <c r="F261" s="105"/>
      <c r="G261" s="105"/>
      <c r="H261" s="105"/>
      <c r="I261" s="105"/>
      <c r="J261" s="105"/>
      <c r="K261" s="105"/>
      <c r="L261" s="309">
        <v>0</v>
      </c>
      <c r="M261" s="309"/>
      <c r="N261" s="309"/>
      <c r="O261" s="309"/>
      <c r="P261" s="309"/>
      <c r="Q261" s="309"/>
    </row>
    <row r="262" spans="1:19" hidden="1" x14ac:dyDescent="0.25">
      <c r="A262" s="105" t="s">
        <v>52</v>
      </c>
      <c r="B262" s="105"/>
      <c r="C262" s="105"/>
      <c r="D262" s="105"/>
      <c r="E262" s="105"/>
      <c r="F262" s="105"/>
      <c r="G262" s="105"/>
      <c r="H262" s="105"/>
      <c r="I262" s="105"/>
      <c r="J262" s="105"/>
      <c r="K262" s="105"/>
      <c r="L262" s="309">
        <v>0</v>
      </c>
      <c r="M262" s="309"/>
      <c r="N262" s="309"/>
      <c r="O262" s="309"/>
      <c r="P262" s="309"/>
      <c r="Q262" s="309"/>
    </row>
    <row r="263" spans="1:19" hidden="1" x14ac:dyDescent="0.25">
      <c r="A263" s="105" t="s">
        <v>198</v>
      </c>
      <c r="B263" s="105"/>
      <c r="C263" s="105"/>
      <c r="D263" s="105"/>
      <c r="E263" s="105"/>
      <c r="F263" s="105"/>
      <c r="G263" s="105"/>
      <c r="H263" s="105"/>
      <c r="I263" s="105"/>
      <c r="J263" s="105"/>
      <c r="K263" s="105"/>
      <c r="L263" s="309">
        <v>0</v>
      </c>
      <c r="M263" s="309"/>
      <c r="N263" s="309"/>
      <c r="O263" s="309"/>
      <c r="P263" s="309"/>
      <c r="Q263" s="309"/>
    </row>
    <row r="264" spans="1:19" hidden="1" x14ac:dyDescent="0.25">
      <c r="A264" s="105" t="s">
        <v>54</v>
      </c>
      <c r="B264" s="105"/>
      <c r="C264" s="105"/>
      <c r="D264" s="105"/>
      <c r="E264" s="105"/>
      <c r="F264" s="105"/>
      <c r="G264" s="105"/>
      <c r="H264" s="105"/>
      <c r="I264" s="105"/>
      <c r="J264" s="105"/>
      <c r="K264" s="105"/>
      <c r="L264" s="309">
        <v>0</v>
      </c>
      <c r="M264" s="309"/>
      <c r="N264" s="309"/>
      <c r="O264" s="309"/>
      <c r="P264" s="309"/>
      <c r="Q264" s="309"/>
    </row>
    <row r="265" spans="1:19" x14ac:dyDescent="0.25">
      <c r="A265" s="105" t="s">
        <v>199</v>
      </c>
      <c r="B265" s="105"/>
      <c r="C265" s="105"/>
      <c r="D265" s="105"/>
      <c r="E265" s="105"/>
      <c r="F265" s="105"/>
      <c r="G265" s="105"/>
      <c r="H265" s="105"/>
      <c r="I265" s="105"/>
      <c r="J265" s="105"/>
      <c r="K265" s="105"/>
      <c r="L265" s="309">
        <v>0</v>
      </c>
      <c r="M265" s="309"/>
      <c r="N265" s="309"/>
      <c r="O265" s="309"/>
      <c r="P265" s="309"/>
      <c r="Q265" s="309"/>
    </row>
    <row r="266" spans="1:19" x14ac:dyDescent="0.25">
      <c r="A266" s="105" t="s">
        <v>200</v>
      </c>
      <c r="B266" s="105"/>
      <c r="C266" s="105"/>
      <c r="D266" s="105"/>
      <c r="E266" s="105"/>
      <c r="F266" s="105"/>
      <c r="G266" s="105"/>
      <c r="H266" s="105"/>
      <c r="I266" s="105"/>
      <c r="J266" s="105"/>
      <c r="K266" s="105"/>
      <c r="L266" s="210">
        <f>115787155.01+16091931.98+44429936.94+24516635.51+60899024.57+23079958.34</f>
        <v>284804642.34999996</v>
      </c>
      <c r="M266" s="210"/>
      <c r="N266" s="210"/>
      <c r="O266" s="210"/>
      <c r="P266" s="210"/>
      <c r="Q266" s="210"/>
    </row>
    <row r="267" spans="1:19" x14ac:dyDescent="0.25">
      <c r="A267" s="105" t="s">
        <v>201</v>
      </c>
      <c r="B267" s="105"/>
      <c r="C267" s="105"/>
      <c r="D267" s="105"/>
      <c r="E267" s="105"/>
      <c r="F267" s="105"/>
      <c r="G267" s="105"/>
      <c r="H267" s="105"/>
      <c r="I267" s="105"/>
      <c r="J267" s="105"/>
      <c r="K267" s="105"/>
      <c r="L267" s="210">
        <v>167609002.80000001</v>
      </c>
      <c r="M267" s="210"/>
      <c r="N267" s="210"/>
      <c r="O267" s="210"/>
      <c r="P267" s="210"/>
      <c r="Q267" s="210"/>
    </row>
    <row r="268" spans="1:19" x14ac:dyDescent="0.25">
      <c r="A268" s="105" t="s">
        <v>202</v>
      </c>
      <c r="B268" s="105"/>
      <c r="C268" s="105"/>
      <c r="D268" s="105"/>
      <c r="E268" s="105"/>
      <c r="F268" s="105"/>
      <c r="G268" s="105"/>
      <c r="H268" s="105"/>
      <c r="I268" s="105"/>
      <c r="J268" s="105"/>
      <c r="K268" s="105"/>
      <c r="L268" s="309">
        <v>23155467.239999998</v>
      </c>
      <c r="M268" s="309"/>
      <c r="N268" s="309"/>
      <c r="O268" s="309"/>
      <c r="P268" s="309"/>
      <c r="Q268" s="309"/>
    </row>
    <row r="269" spans="1:19" x14ac:dyDescent="0.25">
      <c r="A269" s="94"/>
      <c r="B269" s="94"/>
      <c r="C269" s="94"/>
      <c r="D269" s="94"/>
      <c r="E269" s="94"/>
      <c r="F269" s="94"/>
      <c r="G269" s="94"/>
      <c r="H269" s="94"/>
      <c r="I269" s="94"/>
      <c r="J269" s="94"/>
      <c r="K269" s="94"/>
      <c r="L269" s="94"/>
      <c r="M269" s="94"/>
      <c r="N269" s="94"/>
      <c r="O269" s="94"/>
      <c r="P269" s="94"/>
      <c r="Q269" s="94"/>
    </row>
    <row r="270" spans="1:19" x14ac:dyDescent="0.25">
      <c r="A270" s="150" t="s">
        <v>203</v>
      </c>
      <c r="B270" s="150"/>
      <c r="C270" s="150"/>
      <c r="D270" s="150"/>
      <c r="E270" s="150"/>
      <c r="F270" s="150"/>
      <c r="G270" s="150"/>
      <c r="H270" s="150"/>
      <c r="I270" s="150"/>
      <c r="J270" s="150"/>
      <c r="K270" s="150"/>
      <c r="L270" s="316">
        <f>SUM(L271:Q277)</f>
        <v>56952576.170000002</v>
      </c>
      <c r="M270" s="316"/>
      <c r="N270" s="316"/>
      <c r="O270" s="316"/>
      <c r="P270" s="316"/>
      <c r="Q270" s="316"/>
    </row>
    <row r="271" spans="1:19" x14ac:dyDescent="0.25">
      <c r="A271" s="105" t="s">
        <v>204</v>
      </c>
      <c r="B271" s="105"/>
      <c r="C271" s="105"/>
      <c r="D271" s="105"/>
      <c r="E271" s="105"/>
      <c r="F271" s="105"/>
      <c r="G271" s="105"/>
      <c r="H271" s="105"/>
      <c r="I271" s="105"/>
      <c r="J271" s="105"/>
      <c r="K271" s="105"/>
      <c r="L271" s="309">
        <v>0</v>
      </c>
      <c r="M271" s="309"/>
      <c r="N271" s="309"/>
      <c r="O271" s="309"/>
      <c r="P271" s="309"/>
      <c r="Q271" s="309"/>
    </row>
    <row r="272" spans="1:19" x14ac:dyDescent="0.25">
      <c r="A272" s="105" t="s">
        <v>205</v>
      </c>
      <c r="B272" s="105"/>
      <c r="C272" s="105"/>
      <c r="D272" s="105"/>
      <c r="E272" s="105"/>
      <c r="F272" s="105"/>
      <c r="G272" s="105"/>
      <c r="H272" s="105"/>
      <c r="I272" s="105"/>
      <c r="J272" s="105"/>
      <c r="K272" s="105"/>
      <c r="L272" s="309">
        <v>0</v>
      </c>
      <c r="M272" s="309"/>
      <c r="N272" s="309"/>
      <c r="O272" s="309"/>
      <c r="P272" s="309"/>
      <c r="Q272" s="309"/>
    </row>
    <row r="273" spans="1:17" x14ac:dyDescent="0.25">
      <c r="A273" s="105" t="s">
        <v>206</v>
      </c>
      <c r="B273" s="105"/>
      <c r="C273" s="105"/>
      <c r="D273" s="105"/>
      <c r="E273" s="105"/>
      <c r="F273" s="105"/>
      <c r="G273" s="105"/>
      <c r="H273" s="105"/>
      <c r="I273" s="105"/>
      <c r="J273" s="105"/>
      <c r="K273" s="105"/>
      <c r="L273" s="309">
        <v>0</v>
      </c>
      <c r="M273" s="309"/>
      <c r="N273" s="309"/>
      <c r="O273" s="309"/>
      <c r="P273" s="309"/>
      <c r="Q273" s="309"/>
    </row>
    <row r="274" spans="1:17" x14ac:dyDescent="0.25">
      <c r="A274" s="105" t="s">
        <v>207</v>
      </c>
      <c r="B274" s="105"/>
      <c r="C274" s="105"/>
      <c r="D274" s="105"/>
      <c r="E274" s="105"/>
      <c r="F274" s="105"/>
      <c r="G274" s="105"/>
      <c r="H274" s="105"/>
      <c r="I274" s="105"/>
      <c r="J274" s="105"/>
      <c r="K274" s="105"/>
      <c r="L274" s="309">
        <v>0</v>
      </c>
      <c r="M274" s="309"/>
      <c r="N274" s="309"/>
      <c r="O274" s="309"/>
      <c r="P274" s="309"/>
      <c r="Q274" s="309"/>
    </row>
    <row r="275" spans="1:17" x14ac:dyDescent="0.25">
      <c r="A275" s="105" t="s">
        <v>208</v>
      </c>
      <c r="B275" s="105"/>
      <c r="C275" s="105"/>
      <c r="D275" s="105"/>
      <c r="E275" s="105"/>
      <c r="F275" s="105"/>
      <c r="G275" s="105"/>
      <c r="H275" s="105"/>
      <c r="I275" s="105"/>
      <c r="J275" s="105"/>
      <c r="K275" s="105"/>
      <c r="L275" s="309">
        <v>0</v>
      </c>
      <c r="M275" s="309"/>
      <c r="N275" s="309"/>
      <c r="O275" s="309"/>
      <c r="P275" s="309"/>
      <c r="Q275" s="309"/>
    </row>
    <row r="276" spans="1:17" x14ac:dyDescent="0.25">
      <c r="A276" s="105" t="s">
        <v>209</v>
      </c>
      <c r="B276" s="105"/>
      <c r="C276" s="105"/>
      <c r="D276" s="105"/>
      <c r="E276" s="105"/>
      <c r="F276" s="105"/>
      <c r="G276" s="105"/>
      <c r="H276" s="105"/>
      <c r="I276" s="105"/>
      <c r="J276" s="105"/>
      <c r="K276" s="105"/>
      <c r="L276" s="309">
        <v>0</v>
      </c>
      <c r="M276" s="309"/>
      <c r="N276" s="309"/>
      <c r="O276" s="309"/>
      <c r="P276" s="309"/>
      <c r="Q276" s="309"/>
    </row>
    <row r="277" spans="1:17" x14ac:dyDescent="0.25">
      <c r="A277" s="235" t="s">
        <v>210</v>
      </c>
      <c r="B277" s="236"/>
      <c r="C277" s="236"/>
      <c r="D277" s="236"/>
      <c r="E277" s="236"/>
      <c r="F277" s="236"/>
      <c r="G277" s="236"/>
      <c r="H277" s="236"/>
      <c r="I277" s="236"/>
      <c r="J277" s="236"/>
      <c r="K277" s="236"/>
      <c r="L277" s="324">
        <v>56952576.170000002</v>
      </c>
      <c r="M277" s="324"/>
      <c r="N277" s="324"/>
      <c r="O277" s="324"/>
      <c r="P277" s="324"/>
      <c r="Q277" s="325"/>
    </row>
    <row r="278" spans="1:17" x14ac:dyDescent="0.25">
      <c r="A278" s="326"/>
      <c r="B278" s="327"/>
      <c r="C278" s="327"/>
      <c r="D278" s="327"/>
      <c r="E278" s="327"/>
      <c r="F278" s="327"/>
      <c r="G278" s="327"/>
      <c r="H278" s="327"/>
      <c r="I278" s="327"/>
      <c r="J278" s="327"/>
      <c r="K278" s="327"/>
      <c r="L278" s="327"/>
      <c r="M278" s="327"/>
      <c r="N278" s="327"/>
      <c r="O278" s="327"/>
      <c r="P278" s="327"/>
      <c r="Q278" s="328"/>
    </row>
    <row r="279" spans="1:17" x14ac:dyDescent="0.25">
      <c r="A279" s="78" t="s">
        <v>211</v>
      </c>
      <c r="B279" s="79"/>
      <c r="C279" s="79"/>
      <c r="D279" s="79"/>
      <c r="E279" s="79"/>
      <c r="F279" s="79"/>
      <c r="G279" s="79"/>
      <c r="H279" s="79"/>
      <c r="I279" s="79"/>
      <c r="J279" s="79"/>
      <c r="K279" s="79"/>
      <c r="L279" s="80">
        <f>+L249-L251+L270</f>
        <v>2208903592.73</v>
      </c>
      <c r="M279" s="80"/>
      <c r="N279" s="80"/>
      <c r="O279" s="80"/>
      <c r="P279" s="80"/>
      <c r="Q279" s="108"/>
    </row>
    <row r="280" spans="1:17" x14ac:dyDescent="0.25">
      <c r="A280" s="31"/>
      <c r="B280" s="31"/>
      <c r="C280" s="31"/>
      <c r="D280" s="31"/>
      <c r="E280" s="31"/>
      <c r="F280" s="31"/>
      <c r="G280" s="31"/>
      <c r="H280" s="31"/>
      <c r="I280" s="31"/>
      <c r="J280" s="31"/>
      <c r="K280" s="31"/>
      <c r="L280" s="25"/>
      <c r="M280" s="25"/>
      <c r="N280" s="25"/>
      <c r="O280" s="25"/>
      <c r="P280" s="25"/>
      <c r="Q280" s="25"/>
    </row>
    <row r="281" spans="1:17" ht="51.75" customHeight="1" x14ac:dyDescent="0.25">
      <c r="A281" s="102" t="s">
        <v>212</v>
      </c>
      <c r="B281" s="103"/>
      <c r="C281" s="103"/>
      <c r="D281" s="103"/>
      <c r="E281" s="103"/>
      <c r="F281" s="103"/>
      <c r="G281" s="103"/>
      <c r="H281" s="103"/>
      <c r="I281" s="103"/>
      <c r="J281" s="103"/>
      <c r="K281" s="103"/>
      <c r="L281" s="103"/>
      <c r="M281" s="103"/>
      <c r="N281" s="103"/>
      <c r="O281" s="103"/>
      <c r="P281" s="103"/>
      <c r="Q281" s="104"/>
    </row>
    <row r="282" spans="1:17" s="8" customFormat="1" ht="17.25" customHeight="1" x14ac:dyDescent="0.25">
      <c r="A282" s="320"/>
      <c r="B282" s="321"/>
      <c r="C282" s="321"/>
      <c r="D282" s="321"/>
      <c r="E282" s="321"/>
      <c r="F282" s="321"/>
      <c r="G282" s="321"/>
      <c r="H282" s="321"/>
      <c r="I282" s="321"/>
      <c r="J282" s="321"/>
      <c r="K282" s="321"/>
      <c r="L282" s="321"/>
      <c r="M282" s="321"/>
      <c r="N282" s="321"/>
      <c r="O282" s="321"/>
      <c r="P282" s="321"/>
      <c r="Q282" s="322"/>
    </row>
    <row r="283" spans="1:17" s="8" customFormat="1" ht="27.75" customHeight="1" x14ac:dyDescent="0.25">
      <c r="A283" s="90" t="s">
        <v>213</v>
      </c>
      <c r="B283" s="91"/>
      <c r="C283" s="91"/>
      <c r="D283" s="91"/>
      <c r="E283" s="91"/>
      <c r="F283" s="91"/>
      <c r="G283" s="91"/>
      <c r="H283" s="91"/>
      <c r="I283" s="91"/>
      <c r="J283" s="91"/>
      <c r="K283" s="91"/>
      <c r="L283" s="91"/>
      <c r="M283" s="91"/>
      <c r="N283" s="91"/>
      <c r="O283" s="91"/>
      <c r="P283" s="91"/>
      <c r="Q283" s="92"/>
    </row>
    <row r="284" spans="1:17" s="8" customFormat="1" x14ac:dyDescent="0.25">
      <c r="A284" s="323"/>
      <c r="B284" s="323"/>
      <c r="C284" s="323"/>
      <c r="D284" s="323"/>
      <c r="E284" s="323"/>
      <c r="F284" s="323"/>
      <c r="G284" s="323"/>
      <c r="H284" s="323"/>
      <c r="I284" s="323"/>
      <c r="J284" s="323"/>
      <c r="K284" s="323"/>
      <c r="L284" s="323"/>
      <c r="M284" s="323"/>
      <c r="N284" s="323"/>
      <c r="O284" s="323"/>
      <c r="P284" s="323"/>
      <c r="Q284" s="323"/>
    </row>
    <row r="285" spans="1:17" s="8" customFormat="1" ht="15.75" x14ac:dyDescent="0.25">
      <c r="A285" s="75" t="s">
        <v>214</v>
      </c>
      <c r="B285" s="76"/>
      <c r="C285" s="76"/>
      <c r="D285" s="76"/>
      <c r="E285" s="76"/>
      <c r="F285" s="76"/>
      <c r="G285" s="76"/>
      <c r="H285" s="76"/>
      <c r="I285" s="76"/>
      <c r="J285" s="76"/>
      <c r="K285" s="76"/>
      <c r="L285" s="76"/>
      <c r="M285" s="80">
        <f>SUM(J287:Q289)</f>
        <v>170889767.63</v>
      </c>
      <c r="N285" s="80"/>
      <c r="O285" s="80"/>
      <c r="P285" s="80"/>
      <c r="Q285" s="108"/>
    </row>
    <row r="286" spans="1:17" s="8" customFormat="1" x14ac:dyDescent="0.25">
      <c r="A286" s="93"/>
      <c r="B286" s="94"/>
      <c r="C286" s="94"/>
      <c r="D286" s="94"/>
      <c r="E286" s="94"/>
      <c r="F286" s="94"/>
      <c r="G286" s="94"/>
      <c r="H286" s="94"/>
      <c r="I286" s="94"/>
      <c r="J286" s="94"/>
      <c r="K286" s="94"/>
      <c r="L286" s="94"/>
      <c r="M286" s="94"/>
      <c r="N286" s="94"/>
      <c r="O286" s="94"/>
      <c r="P286" s="94"/>
      <c r="Q286" s="95"/>
    </row>
    <row r="287" spans="1:17" s="8" customFormat="1" x14ac:dyDescent="0.25">
      <c r="A287" s="105" t="s">
        <v>215</v>
      </c>
      <c r="B287" s="105"/>
      <c r="C287" s="105"/>
      <c r="D287" s="105"/>
      <c r="E287" s="105"/>
      <c r="F287" s="105"/>
      <c r="G287" s="105"/>
      <c r="H287" s="105"/>
      <c r="I287" s="105"/>
      <c r="J287" s="105"/>
      <c r="K287" s="105"/>
      <c r="L287" s="105"/>
      <c r="M287" s="210">
        <v>37428862.990000002</v>
      </c>
      <c r="N287" s="210"/>
      <c r="O287" s="210"/>
      <c r="P287" s="210"/>
      <c r="Q287" s="210"/>
    </row>
    <row r="288" spans="1:17" s="8" customFormat="1" x14ac:dyDescent="0.25">
      <c r="A288" s="105" t="s">
        <v>216</v>
      </c>
      <c r="B288" s="105"/>
      <c r="C288" s="105"/>
      <c r="D288" s="105"/>
      <c r="E288" s="105"/>
      <c r="F288" s="105"/>
      <c r="G288" s="105"/>
      <c r="H288" s="105"/>
      <c r="I288" s="105"/>
      <c r="J288" s="105"/>
      <c r="K288" s="105"/>
      <c r="L288" s="105"/>
      <c r="M288" s="210">
        <v>300000</v>
      </c>
      <c r="N288" s="210"/>
      <c r="O288" s="210"/>
      <c r="P288" s="210"/>
      <c r="Q288" s="210"/>
    </row>
    <row r="289" spans="1:17" s="8" customFormat="1" x14ac:dyDescent="0.25">
      <c r="A289" s="105" t="s">
        <v>217</v>
      </c>
      <c r="B289" s="105"/>
      <c r="C289" s="105"/>
      <c r="D289" s="105"/>
      <c r="E289" s="105"/>
      <c r="F289" s="105"/>
      <c r="G289" s="105"/>
      <c r="H289" s="105"/>
      <c r="I289" s="105"/>
      <c r="J289" s="105"/>
      <c r="K289" s="105"/>
      <c r="L289" s="105"/>
      <c r="M289" s="210">
        <v>133160904.64</v>
      </c>
      <c r="N289" s="210"/>
      <c r="O289" s="210"/>
      <c r="P289" s="210"/>
      <c r="Q289" s="210"/>
    </row>
    <row r="290" spans="1:17" s="8" customFormat="1" x14ac:dyDescent="0.25">
      <c r="A290" s="159"/>
      <c r="B290" s="160"/>
      <c r="C290" s="160"/>
      <c r="D290" s="160"/>
      <c r="E290" s="160"/>
      <c r="F290" s="160"/>
      <c r="G290" s="160"/>
      <c r="H290" s="160"/>
      <c r="I290" s="160"/>
      <c r="J290" s="160"/>
      <c r="K290" s="160"/>
      <c r="L290" s="160"/>
      <c r="M290" s="160"/>
      <c r="N290" s="160"/>
      <c r="O290" s="160"/>
      <c r="P290" s="160"/>
      <c r="Q290" s="161"/>
    </row>
    <row r="291" spans="1:17" s="8" customFormat="1" ht="15.75" x14ac:dyDescent="0.25">
      <c r="A291" s="75" t="s">
        <v>218</v>
      </c>
      <c r="B291" s="76"/>
      <c r="C291" s="76"/>
      <c r="D291" s="76"/>
      <c r="E291" s="76"/>
      <c r="F291" s="76"/>
      <c r="G291" s="76"/>
      <c r="H291" s="76"/>
      <c r="I291" s="76"/>
      <c r="J291" s="76"/>
      <c r="K291" s="76"/>
      <c r="L291" s="76"/>
      <c r="M291" s="76"/>
      <c r="N291" s="76"/>
      <c r="O291" s="76"/>
      <c r="P291" s="76"/>
      <c r="Q291" s="77"/>
    </row>
    <row r="292" spans="1:17" s="8" customFormat="1" x14ac:dyDescent="0.25">
      <c r="A292" s="72"/>
      <c r="B292" s="73"/>
      <c r="C292" s="73"/>
      <c r="D292" s="73"/>
      <c r="E292" s="73"/>
      <c r="F292" s="73"/>
      <c r="G292" s="73"/>
      <c r="H292" s="73"/>
      <c r="I292" s="73"/>
      <c r="J292" s="73"/>
      <c r="K292" s="73"/>
      <c r="L292" s="73"/>
      <c r="M292" s="73"/>
      <c r="N292" s="73"/>
      <c r="O292" s="73"/>
      <c r="P292" s="73"/>
      <c r="Q292" s="74"/>
    </row>
    <row r="293" spans="1:17" s="8" customFormat="1" x14ac:dyDescent="0.25">
      <c r="A293" s="78" t="s">
        <v>219</v>
      </c>
      <c r="B293" s="79"/>
      <c r="C293" s="79"/>
      <c r="D293" s="79"/>
      <c r="E293" s="79"/>
      <c r="F293" s="79"/>
      <c r="G293" s="79"/>
      <c r="H293" s="79"/>
      <c r="I293" s="79"/>
      <c r="J293" s="79"/>
      <c r="K293" s="79"/>
      <c r="L293" s="79"/>
      <c r="M293" s="79"/>
      <c r="N293" s="79"/>
      <c r="O293" s="79"/>
      <c r="P293" s="79"/>
      <c r="Q293" s="107"/>
    </row>
    <row r="294" spans="1:17" s="8" customFormat="1" x14ac:dyDescent="0.25">
      <c r="A294" s="105" t="s">
        <v>220</v>
      </c>
      <c r="B294" s="105"/>
      <c r="C294" s="105"/>
      <c r="D294" s="105"/>
      <c r="E294" s="105"/>
      <c r="F294" s="105"/>
      <c r="G294" s="105"/>
      <c r="H294" s="105"/>
      <c r="I294" s="105"/>
      <c r="J294" s="105"/>
      <c r="K294" s="105"/>
      <c r="L294" s="105"/>
      <c r="M294" s="210">
        <v>3176381677.3600001</v>
      </c>
      <c r="N294" s="210"/>
      <c r="O294" s="210"/>
      <c r="P294" s="210"/>
      <c r="Q294" s="210"/>
    </row>
    <row r="295" spans="1:17" s="8" customFormat="1" x14ac:dyDescent="0.25">
      <c r="A295" s="105" t="s">
        <v>221</v>
      </c>
      <c r="B295" s="105"/>
      <c r="C295" s="105"/>
      <c r="D295" s="105"/>
      <c r="E295" s="105"/>
      <c r="F295" s="105"/>
      <c r="G295" s="105"/>
      <c r="H295" s="105"/>
      <c r="I295" s="105"/>
      <c r="J295" s="105"/>
      <c r="K295" s="105"/>
      <c r="L295" s="105"/>
      <c r="M295" s="210">
        <v>698658842.36000001</v>
      </c>
      <c r="N295" s="210"/>
      <c r="O295" s="210"/>
      <c r="P295" s="210"/>
      <c r="Q295" s="210"/>
    </row>
    <row r="296" spans="1:17" s="8" customFormat="1" x14ac:dyDescent="0.25">
      <c r="A296" s="105" t="s">
        <v>222</v>
      </c>
      <c r="B296" s="105"/>
      <c r="C296" s="105"/>
      <c r="D296" s="105"/>
      <c r="E296" s="105"/>
      <c r="F296" s="105"/>
      <c r="G296" s="105"/>
      <c r="H296" s="105"/>
      <c r="I296" s="105"/>
      <c r="J296" s="105"/>
      <c r="K296" s="105"/>
      <c r="L296" s="105"/>
      <c r="M296" s="210">
        <v>119288462.81999999</v>
      </c>
      <c r="N296" s="210"/>
      <c r="O296" s="210"/>
      <c r="P296" s="210"/>
      <c r="Q296" s="210"/>
    </row>
    <row r="297" spans="1:17" s="8" customFormat="1" x14ac:dyDescent="0.25">
      <c r="A297" s="105" t="s">
        <v>223</v>
      </c>
      <c r="B297" s="105"/>
      <c r="C297" s="105"/>
      <c r="D297" s="105"/>
      <c r="E297" s="105"/>
      <c r="F297" s="105"/>
      <c r="G297" s="105"/>
      <c r="H297" s="105"/>
      <c r="I297" s="105"/>
      <c r="J297" s="105"/>
      <c r="K297" s="105"/>
      <c r="L297" s="105"/>
      <c r="M297" s="210">
        <v>2597011297.8200002</v>
      </c>
      <c r="N297" s="210"/>
      <c r="O297" s="210"/>
      <c r="P297" s="210"/>
      <c r="Q297" s="210"/>
    </row>
    <row r="298" spans="1:17" s="8" customFormat="1" x14ac:dyDescent="0.25">
      <c r="A298" s="105" t="s">
        <v>224</v>
      </c>
      <c r="B298" s="105"/>
      <c r="C298" s="105"/>
      <c r="D298" s="105"/>
      <c r="E298" s="105"/>
      <c r="F298" s="105"/>
      <c r="G298" s="105"/>
      <c r="H298" s="105"/>
      <c r="I298" s="105"/>
      <c r="J298" s="105"/>
      <c r="K298" s="105"/>
      <c r="L298" s="105"/>
      <c r="M298" s="210">
        <v>2597011297.8200002</v>
      </c>
      <c r="N298" s="210"/>
      <c r="O298" s="210"/>
      <c r="P298" s="210"/>
      <c r="Q298" s="210"/>
    </row>
    <row r="299" spans="1:17" s="8" customFormat="1" x14ac:dyDescent="0.25">
      <c r="A299" s="93"/>
      <c r="B299" s="94"/>
      <c r="C299" s="94"/>
      <c r="D299" s="94"/>
      <c r="E299" s="94"/>
      <c r="F299" s="94"/>
      <c r="G299" s="94"/>
      <c r="H299" s="94"/>
      <c r="I299" s="94"/>
      <c r="J299" s="94"/>
      <c r="K299" s="94"/>
      <c r="L299" s="94"/>
      <c r="M299" s="94"/>
      <c r="N299" s="94"/>
      <c r="O299" s="94"/>
      <c r="P299" s="94"/>
      <c r="Q299" s="95"/>
    </row>
    <row r="300" spans="1:17" s="8" customFormat="1" x14ac:dyDescent="0.25">
      <c r="A300" s="78" t="s">
        <v>225</v>
      </c>
      <c r="B300" s="79"/>
      <c r="C300" s="79"/>
      <c r="D300" s="79"/>
      <c r="E300" s="79"/>
      <c r="F300" s="79"/>
      <c r="G300" s="79"/>
      <c r="H300" s="79"/>
      <c r="I300" s="79"/>
      <c r="J300" s="79"/>
      <c r="K300" s="79"/>
      <c r="L300" s="79"/>
      <c r="M300" s="79"/>
      <c r="N300" s="79"/>
      <c r="O300" s="79"/>
      <c r="P300" s="79"/>
      <c r="Q300" s="107"/>
    </row>
    <row r="301" spans="1:17" s="8" customFormat="1" x14ac:dyDescent="0.25">
      <c r="A301" s="105" t="s">
        <v>226</v>
      </c>
      <c r="B301" s="105"/>
      <c r="C301" s="105"/>
      <c r="D301" s="105"/>
      <c r="E301" s="105"/>
      <c r="F301" s="105"/>
      <c r="G301" s="105"/>
      <c r="H301" s="105"/>
      <c r="I301" s="105"/>
      <c r="J301" s="105"/>
      <c r="K301" s="105"/>
      <c r="L301" s="105"/>
      <c r="M301" s="210">
        <v>3176381677.3600001</v>
      </c>
      <c r="N301" s="210"/>
      <c r="O301" s="210"/>
      <c r="P301" s="210"/>
      <c r="Q301" s="210"/>
    </row>
    <row r="302" spans="1:17" s="8" customFormat="1" x14ac:dyDescent="0.25">
      <c r="A302" s="105" t="s">
        <v>227</v>
      </c>
      <c r="B302" s="105"/>
      <c r="C302" s="105"/>
      <c r="D302" s="105"/>
      <c r="E302" s="105"/>
      <c r="F302" s="105"/>
      <c r="G302" s="105"/>
      <c r="H302" s="105"/>
      <c r="I302" s="105"/>
      <c r="J302" s="105"/>
      <c r="K302" s="105"/>
      <c r="L302" s="105"/>
      <c r="M302" s="210">
        <v>137305225.22999999</v>
      </c>
      <c r="N302" s="210"/>
      <c r="O302" s="210"/>
      <c r="P302" s="210"/>
      <c r="Q302" s="210"/>
    </row>
    <row r="303" spans="1:17" s="8" customFormat="1" x14ac:dyDescent="0.25">
      <c r="A303" s="105" t="s">
        <v>228</v>
      </c>
      <c r="B303" s="105"/>
      <c r="C303" s="105"/>
      <c r="D303" s="105"/>
      <c r="E303" s="105"/>
      <c r="F303" s="105"/>
      <c r="G303" s="105"/>
      <c r="H303" s="105"/>
      <c r="I303" s="105"/>
      <c r="J303" s="105"/>
      <c r="K303" s="105"/>
      <c r="L303" s="105"/>
      <c r="M303" s="210">
        <v>239726382.81</v>
      </c>
      <c r="N303" s="210"/>
      <c r="O303" s="210"/>
      <c r="P303" s="210"/>
      <c r="Q303" s="210"/>
    </row>
    <row r="304" spans="1:17" s="8" customFormat="1" x14ac:dyDescent="0.25">
      <c r="A304" s="105" t="s">
        <v>229</v>
      </c>
      <c r="B304" s="105"/>
      <c r="C304" s="105"/>
      <c r="D304" s="105"/>
      <c r="E304" s="105"/>
      <c r="F304" s="105"/>
      <c r="G304" s="105"/>
      <c r="H304" s="105"/>
      <c r="I304" s="105"/>
      <c r="J304" s="105"/>
      <c r="K304" s="105"/>
      <c r="L304" s="105"/>
      <c r="M304" s="210">
        <v>3278802834.9400001</v>
      </c>
      <c r="N304" s="210"/>
      <c r="O304" s="210"/>
      <c r="P304" s="210"/>
      <c r="Q304" s="210"/>
    </row>
    <row r="305" spans="1:17" s="8" customFormat="1" x14ac:dyDescent="0.25">
      <c r="A305" s="105" t="s">
        <v>230</v>
      </c>
      <c r="B305" s="105"/>
      <c r="C305" s="105"/>
      <c r="D305" s="105"/>
      <c r="E305" s="105"/>
      <c r="F305" s="105"/>
      <c r="G305" s="105"/>
      <c r="H305" s="105"/>
      <c r="I305" s="105"/>
      <c r="J305" s="105"/>
      <c r="K305" s="105"/>
      <c r="L305" s="105"/>
      <c r="M305" s="210">
        <v>2633756626.3499999</v>
      </c>
      <c r="N305" s="210"/>
      <c r="O305" s="210"/>
      <c r="P305" s="210"/>
      <c r="Q305" s="210"/>
    </row>
    <row r="306" spans="1:17" s="8" customFormat="1" x14ac:dyDescent="0.25">
      <c r="A306" s="105" t="s">
        <v>231</v>
      </c>
      <c r="B306" s="105"/>
      <c r="C306" s="105"/>
      <c r="D306" s="105"/>
      <c r="E306" s="105"/>
      <c r="F306" s="105"/>
      <c r="G306" s="105"/>
      <c r="H306" s="105"/>
      <c r="I306" s="105"/>
      <c r="J306" s="105"/>
      <c r="K306" s="105"/>
      <c r="L306" s="105"/>
      <c r="M306" s="210">
        <v>2627762312.25</v>
      </c>
      <c r="N306" s="210"/>
      <c r="O306" s="210"/>
      <c r="P306" s="210"/>
      <c r="Q306" s="210"/>
    </row>
    <row r="307" spans="1:17" s="8" customFormat="1" x14ac:dyDescent="0.25">
      <c r="A307" s="105" t="s">
        <v>232</v>
      </c>
      <c r="B307" s="105"/>
      <c r="C307" s="105"/>
      <c r="D307" s="105"/>
      <c r="E307" s="105"/>
      <c r="F307" s="105"/>
      <c r="G307" s="105"/>
      <c r="H307" s="105"/>
      <c r="I307" s="105"/>
      <c r="J307" s="105"/>
      <c r="K307" s="105"/>
      <c r="L307" s="105"/>
      <c r="M307" s="210">
        <v>2506457646.6399999</v>
      </c>
      <c r="N307" s="210"/>
      <c r="O307" s="210"/>
      <c r="P307" s="210"/>
      <c r="Q307" s="210"/>
    </row>
    <row r="308" spans="1:17" s="8" customFormat="1" x14ac:dyDescent="0.25">
      <c r="A308" s="93"/>
      <c r="B308" s="94"/>
      <c r="C308" s="94"/>
      <c r="D308" s="94"/>
      <c r="E308" s="94"/>
      <c r="F308" s="94"/>
      <c r="G308" s="94"/>
      <c r="H308" s="94"/>
      <c r="I308" s="94"/>
      <c r="J308" s="94"/>
      <c r="K308" s="94"/>
      <c r="L308" s="94"/>
      <c r="M308" s="94"/>
      <c r="N308" s="94"/>
      <c r="O308" s="94"/>
      <c r="P308" s="94"/>
      <c r="Q308" s="95"/>
    </row>
    <row r="309" spans="1:17" s="8" customFormat="1" ht="24.75" customHeight="1" x14ac:dyDescent="0.3">
      <c r="A309" s="338" t="s">
        <v>233</v>
      </c>
      <c r="B309" s="339"/>
      <c r="C309" s="339"/>
      <c r="D309" s="339"/>
      <c r="E309" s="339"/>
      <c r="F309" s="339"/>
      <c r="G309" s="339"/>
      <c r="H309" s="339"/>
      <c r="I309" s="339"/>
      <c r="J309" s="339"/>
      <c r="K309" s="339"/>
      <c r="L309" s="339"/>
      <c r="M309" s="339"/>
      <c r="N309" s="339"/>
      <c r="O309" s="339"/>
      <c r="P309" s="339"/>
      <c r="Q309" s="338"/>
    </row>
    <row r="310" spans="1:17" s="8" customFormat="1" x14ac:dyDescent="0.25">
      <c r="A310" s="93"/>
      <c r="B310" s="94"/>
      <c r="C310" s="94"/>
      <c r="D310" s="94"/>
      <c r="E310" s="94"/>
      <c r="F310" s="94"/>
      <c r="G310" s="94"/>
      <c r="H310" s="94"/>
      <c r="I310" s="94"/>
      <c r="J310" s="94"/>
      <c r="K310" s="94"/>
      <c r="L310" s="94"/>
      <c r="M310" s="94"/>
      <c r="N310" s="94"/>
      <c r="O310" s="94"/>
      <c r="P310" s="94"/>
      <c r="Q310" s="95"/>
    </row>
    <row r="311" spans="1:17" s="8" customFormat="1" x14ac:dyDescent="0.25">
      <c r="A311" s="340" t="s">
        <v>234</v>
      </c>
      <c r="B311" s="341"/>
      <c r="C311" s="341"/>
      <c r="D311" s="341"/>
      <c r="E311" s="341"/>
      <c r="F311" s="341"/>
      <c r="G311" s="341"/>
      <c r="H311" s="341"/>
      <c r="I311" s="341"/>
      <c r="J311" s="341"/>
      <c r="K311" s="341"/>
      <c r="L311" s="341"/>
      <c r="M311" s="341"/>
      <c r="N311" s="341"/>
      <c r="O311" s="341"/>
      <c r="P311" s="341"/>
      <c r="Q311" s="342"/>
    </row>
    <row r="312" spans="1:17" s="8" customFormat="1" ht="71.25" customHeight="1" x14ac:dyDescent="0.25">
      <c r="A312" s="329" t="s">
        <v>235</v>
      </c>
      <c r="B312" s="330"/>
      <c r="C312" s="330"/>
      <c r="D312" s="330"/>
      <c r="E312" s="330"/>
      <c r="F312" s="330"/>
      <c r="G312" s="330"/>
      <c r="H312" s="330"/>
      <c r="I312" s="330"/>
      <c r="J312" s="330"/>
      <c r="K312" s="330"/>
      <c r="L312" s="330"/>
      <c r="M312" s="330"/>
      <c r="N312" s="330"/>
      <c r="O312" s="330"/>
      <c r="P312" s="330"/>
      <c r="Q312" s="331"/>
    </row>
    <row r="313" spans="1:17" s="8" customFormat="1" ht="58.5" customHeight="1" x14ac:dyDescent="0.25">
      <c r="A313" s="329" t="s">
        <v>236</v>
      </c>
      <c r="B313" s="330"/>
      <c r="C313" s="330"/>
      <c r="D313" s="330"/>
      <c r="E313" s="330"/>
      <c r="F313" s="330"/>
      <c r="G313" s="330"/>
      <c r="H313" s="330"/>
      <c r="I313" s="330"/>
      <c r="J313" s="330"/>
      <c r="K313" s="330"/>
      <c r="L313" s="330"/>
      <c r="M313" s="330"/>
      <c r="N313" s="330"/>
      <c r="O313" s="330"/>
      <c r="P313" s="330"/>
      <c r="Q313" s="331"/>
    </row>
    <row r="314" spans="1:17" s="8" customFormat="1" ht="54.75" customHeight="1" x14ac:dyDescent="0.25">
      <c r="A314" s="329" t="s">
        <v>237</v>
      </c>
      <c r="B314" s="330"/>
      <c r="C314" s="330"/>
      <c r="D314" s="330"/>
      <c r="E314" s="330"/>
      <c r="F314" s="330"/>
      <c r="G314" s="330"/>
      <c r="H314" s="330"/>
      <c r="I314" s="330"/>
      <c r="J314" s="330"/>
      <c r="K314" s="330"/>
      <c r="L314" s="330"/>
      <c r="M314" s="330"/>
      <c r="N314" s="330"/>
      <c r="O314" s="330"/>
      <c r="P314" s="330"/>
      <c r="Q314" s="331"/>
    </row>
    <row r="315" spans="1:17" s="8" customFormat="1" ht="34.5" customHeight="1" x14ac:dyDescent="0.25">
      <c r="A315" s="329" t="s">
        <v>238</v>
      </c>
      <c r="B315" s="330"/>
      <c r="C315" s="330"/>
      <c r="D315" s="330"/>
      <c r="E315" s="330"/>
      <c r="F315" s="330"/>
      <c r="G315" s="330"/>
      <c r="H315" s="330"/>
      <c r="I315" s="330"/>
      <c r="J315" s="330"/>
      <c r="K315" s="330"/>
      <c r="L315" s="330"/>
      <c r="M315" s="330"/>
      <c r="N315" s="330"/>
      <c r="O315" s="330"/>
      <c r="P315" s="330"/>
      <c r="Q315" s="331"/>
    </row>
    <row r="316" spans="1:17" s="8" customFormat="1" x14ac:dyDescent="0.25">
      <c r="A316" s="32"/>
      <c r="B316" s="33"/>
      <c r="C316" s="33"/>
      <c r="D316" s="33"/>
      <c r="E316" s="33"/>
      <c r="F316" s="33"/>
      <c r="G316" s="33"/>
      <c r="H316" s="33"/>
      <c r="I316" s="33"/>
      <c r="J316" s="33"/>
      <c r="K316" s="33"/>
      <c r="L316" s="33"/>
      <c r="M316" s="33"/>
      <c r="N316" s="33"/>
      <c r="O316" s="33"/>
      <c r="P316" s="33"/>
      <c r="Q316" s="34"/>
    </row>
    <row r="317" spans="1:17" s="8" customFormat="1" ht="15" customHeight="1" x14ac:dyDescent="0.25">
      <c r="A317" s="332" t="s">
        <v>239</v>
      </c>
      <c r="B317" s="333"/>
      <c r="C317" s="333"/>
      <c r="D317" s="333"/>
      <c r="E317" s="333"/>
      <c r="F317" s="333"/>
      <c r="G317" s="333"/>
      <c r="H317" s="333"/>
      <c r="I317" s="333"/>
      <c r="J317" s="333"/>
      <c r="K317" s="333"/>
      <c r="L317" s="333"/>
      <c r="M317" s="333"/>
      <c r="N317" s="333"/>
      <c r="O317" s="333"/>
      <c r="P317" s="333"/>
      <c r="Q317" s="334"/>
    </row>
    <row r="318" spans="1:17" s="8" customFormat="1" ht="29.25" customHeight="1" x14ac:dyDescent="0.25">
      <c r="A318" s="329" t="s">
        <v>240</v>
      </c>
      <c r="B318" s="330"/>
      <c r="C318" s="330"/>
      <c r="D318" s="330"/>
      <c r="E318" s="330"/>
      <c r="F318" s="330"/>
      <c r="G318" s="330"/>
      <c r="H318" s="330"/>
      <c r="I318" s="330"/>
      <c r="J318" s="330"/>
      <c r="K318" s="330"/>
      <c r="L318" s="330"/>
      <c r="M318" s="330"/>
      <c r="N318" s="330"/>
      <c r="O318" s="330"/>
      <c r="P318" s="330"/>
      <c r="Q318" s="331"/>
    </row>
    <row r="319" spans="1:17" s="8" customFormat="1" x14ac:dyDescent="0.25">
      <c r="A319" s="32"/>
      <c r="B319" s="33"/>
      <c r="C319" s="33"/>
      <c r="D319" s="33"/>
      <c r="E319" s="33"/>
      <c r="F319" s="33"/>
      <c r="G319" s="33"/>
      <c r="H319" s="33"/>
      <c r="I319" s="33"/>
      <c r="J319" s="33"/>
      <c r="K319" s="33"/>
      <c r="L319" s="33"/>
      <c r="M319" s="33"/>
      <c r="N319" s="33"/>
      <c r="O319" s="33"/>
      <c r="P319" s="33"/>
      <c r="Q319" s="34"/>
    </row>
    <row r="320" spans="1:17" s="8" customFormat="1" ht="17.25" customHeight="1" x14ac:dyDescent="0.25">
      <c r="A320" s="332" t="s">
        <v>241</v>
      </c>
      <c r="B320" s="333"/>
      <c r="C320" s="333"/>
      <c r="D320" s="333"/>
      <c r="E320" s="333"/>
      <c r="F320" s="333"/>
      <c r="G320" s="333"/>
      <c r="H320" s="333"/>
      <c r="I320" s="333"/>
      <c r="J320" s="333"/>
      <c r="K320" s="333"/>
      <c r="L320" s="333"/>
      <c r="M320" s="333"/>
      <c r="N320" s="333"/>
      <c r="O320" s="333"/>
      <c r="P320" s="333"/>
      <c r="Q320" s="334"/>
    </row>
    <row r="321" spans="1:17" s="8" customFormat="1" ht="30" customHeight="1" x14ac:dyDescent="0.25">
      <c r="A321" s="335" t="s">
        <v>242</v>
      </c>
      <c r="B321" s="336"/>
      <c r="C321" s="336"/>
      <c r="D321" s="336"/>
      <c r="E321" s="336"/>
      <c r="F321" s="336"/>
      <c r="G321" s="336"/>
      <c r="H321" s="336"/>
      <c r="I321" s="336"/>
      <c r="J321" s="336"/>
      <c r="K321" s="336"/>
      <c r="L321" s="336"/>
      <c r="M321" s="336"/>
      <c r="N321" s="336"/>
      <c r="O321" s="336"/>
      <c r="P321" s="336"/>
      <c r="Q321" s="337"/>
    </row>
    <row r="322" spans="1:17" s="8" customFormat="1" ht="167.25" customHeight="1" x14ac:dyDescent="0.25">
      <c r="A322" s="353" t="s">
        <v>243</v>
      </c>
      <c r="B322" s="354"/>
      <c r="C322" s="354"/>
      <c r="D322" s="354"/>
      <c r="E322" s="354"/>
      <c r="F322" s="354"/>
      <c r="G322" s="354"/>
      <c r="H322" s="354"/>
      <c r="I322" s="354"/>
      <c r="J322" s="354"/>
      <c r="K322" s="354"/>
      <c r="L322" s="354"/>
      <c r="M322" s="354"/>
      <c r="N322" s="354"/>
      <c r="O322" s="354"/>
      <c r="P322" s="354"/>
      <c r="Q322" s="355"/>
    </row>
    <row r="323" spans="1:17" s="8" customFormat="1" x14ac:dyDescent="0.25">
      <c r="A323" s="356"/>
      <c r="B323" s="357"/>
      <c r="C323" s="357"/>
      <c r="D323" s="357"/>
      <c r="E323" s="357"/>
      <c r="F323" s="357"/>
      <c r="G323" s="357"/>
      <c r="H323" s="357"/>
      <c r="I323" s="357"/>
      <c r="J323" s="357"/>
      <c r="K323" s="357"/>
      <c r="L323" s="357"/>
      <c r="M323" s="357"/>
      <c r="N323" s="357"/>
      <c r="O323" s="357"/>
      <c r="P323" s="357"/>
      <c r="Q323" s="358"/>
    </row>
    <row r="324" spans="1:17" s="8" customFormat="1" ht="18.75" customHeight="1" x14ac:dyDescent="0.25">
      <c r="A324" s="312" t="s">
        <v>244</v>
      </c>
      <c r="B324" s="313"/>
      <c r="C324" s="313"/>
      <c r="D324" s="313"/>
      <c r="E324" s="313"/>
      <c r="F324" s="313"/>
      <c r="G324" s="313"/>
      <c r="H324" s="313"/>
      <c r="I324" s="313"/>
      <c r="J324" s="313"/>
      <c r="K324" s="313"/>
      <c r="L324" s="313"/>
      <c r="M324" s="313"/>
      <c r="N324" s="313"/>
      <c r="O324" s="313"/>
      <c r="P324" s="313"/>
      <c r="Q324" s="359"/>
    </row>
    <row r="325" spans="1:17" s="8" customFormat="1" ht="31.5" customHeight="1" x14ac:dyDescent="0.25">
      <c r="A325" s="329" t="s">
        <v>245</v>
      </c>
      <c r="B325" s="344"/>
      <c r="C325" s="344"/>
      <c r="D325" s="344"/>
      <c r="E325" s="344"/>
      <c r="F325" s="344"/>
      <c r="G325" s="344"/>
      <c r="H325" s="344"/>
      <c r="I325" s="344"/>
      <c r="J325" s="344"/>
      <c r="K325" s="344"/>
      <c r="L325" s="344"/>
      <c r="M325" s="344"/>
      <c r="N325" s="344"/>
      <c r="O325" s="344"/>
      <c r="P325" s="344"/>
      <c r="Q325" s="331"/>
    </row>
    <row r="326" spans="1:17" s="8" customFormat="1" ht="51.75" customHeight="1" x14ac:dyDescent="0.25">
      <c r="A326" s="343" t="s">
        <v>246</v>
      </c>
      <c r="B326" s="344"/>
      <c r="C326" s="344"/>
      <c r="D326" s="344"/>
      <c r="E326" s="344"/>
      <c r="F326" s="344"/>
      <c r="G326" s="344"/>
      <c r="H326" s="344"/>
      <c r="I326" s="344"/>
      <c r="J326" s="344"/>
      <c r="K326" s="344"/>
      <c r="L326" s="344"/>
      <c r="M326" s="344"/>
      <c r="N326" s="344"/>
      <c r="O326" s="344"/>
      <c r="P326" s="344"/>
      <c r="Q326" s="345"/>
    </row>
    <row r="327" spans="1:17" s="8" customFormat="1" x14ac:dyDescent="0.25">
      <c r="A327" s="343" t="s">
        <v>247</v>
      </c>
      <c r="B327" s="344"/>
      <c r="C327" s="344"/>
      <c r="D327" s="344"/>
      <c r="E327" s="344"/>
      <c r="F327" s="344"/>
      <c r="G327" s="344"/>
      <c r="H327" s="344"/>
      <c r="I327" s="344"/>
      <c r="J327" s="344"/>
      <c r="K327" s="344"/>
      <c r="L327" s="344"/>
      <c r="M327" s="344"/>
      <c r="N327" s="344"/>
      <c r="O327" s="344"/>
      <c r="P327" s="344"/>
      <c r="Q327" s="345"/>
    </row>
    <row r="328" spans="1:17" s="8" customFormat="1" ht="52.5" customHeight="1" x14ac:dyDescent="0.25">
      <c r="A328" s="343" t="s">
        <v>248</v>
      </c>
      <c r="B328" s="344"/>
      <c r="C328" s="344"/>
      <c r="D328" s="344"/>
      <c r="E328" s="344"/>
      <c r="F328" s="344"/>
      <c r="G328" s="344"/>
      <c r="H328" s="344"/>
      <c r="I328" s="344"/>
      <c r="J328" s="344"/>
      <c r="K328" s="344"/>
      <c r="L328" s="344"/>
      <c r="M328" s="344"/>
      <c r="N328" s="344"/>
      <c r="O328" s="344"/>
      <c r="P328" s="344"/>
      <c r="Q328" s="345"/>
    </row>
    <row r="329" spans="1:17" s="8" customFormat="1" ht="51" customHeight="1" x14ac:dyDescent="0.25">
      <c r="A329" s="329" t="s">
        <v>249</v>
      </c>
      <c r="B329" s="330"/>
      <c r="C329" s="330"/>
      <c r="D329" s="330"/>
      <c r="E329" s="330"/>
      <c r="F329" s="330"/>
      <c r="G329" s="330"/>
      <c r="H329" s="330"/>
      <c r="I329" s="330"/>
      <c r="J329" s="330"/>
      <c r="K329" s="330"/>
      <c r="L329" s="330"/>
      <c r="M329" s="330"/>
      <c r="N329" s="330"/>
      <c r="O329" s="330"/>
      <c r="P329" s="330"/>
      <c r="Q329" s="331"/>
    </row>
    <row r="330" spans="1:17" s="8" customFormat="1" ht="47.25" customHeight="1" x14ac:dyDescent="0.25">
      <c r="A330" s="346" t="s">
        <v>250</v>
      </c>
      <c r="B330" s="344"/>
      <c r="C330" s="344"/>
      <c r="D330" s="344"/>
      <c r="E330" s="344"/>
      <c r="F330" s="344"/>
      <c r="G330" s="344"/>
      <c r="H330" s="344"/>
      <c r="I330" s="344"/>
      <c r="J330" s="344"/>
      <c r="K330" s="344"/>
      <c r="L330" s="344"/>
      <c r="M330" s="344"/>
      <c r="N330" s="344"/>
      <c r="O330" s="344"/>
      <c r="P330" s="344"/>
      <c r="Q330" s="345"/>
    </row>
    <row r="331" spans="1:17" s="8" customFormat="1" ht="33.75" customHeight="1" x14ac:dyDescent="0.25">
      <c r="A331" s="343" t="s">
        <v>251</v>
      </c>
      <c r="B331" s="344"/>
      <c r="C331" s="344"/>
      <c r="D331" s="344"/>
      <c r="E331" s="344"/>
      <c r="F331" s="344"/>
      <c r="G331" s="344"/>
      <c r="H331" s="344"/>
      <c r="I331" s="344"/>
      <c r="J331" s="344"/>
      <c r="K331" s="344"/>
      <c r="L331" s="344"/>
      <c r="M331" s="344"/>
      <c r="N331" s="344"/>
      <c r="O331" s="344"/>
      <c r="P331" s="344"/>
      <c r="Q331" s="345"/>
    </row>
    <row r="332" spans="1:17" s="8" customFormat="1" ht="18.75" customHeight="1" x14ac:dyDescent="0.25">
      <c r="A332" s="347"/>
      <c r="B332" s="348"/>
      <c r="C332" s="348"/>
      <c r="D332" s="348"/>
      <c r="E332" s="348"/>
      <c r="F332" s="348"/>
      <c r="G332" s="348"/>
      <c r="H332" s="348"/>
      <c r="I332" s="348"/>
      <c r="J332" s="348"/>
      <c r="K332" s="348"/>
      <c r="L332" s="348"/>
      <c r="M332" s="348"/>
      <c r="N332" s="348"/>
      <c r="O332" s="348"/>
      <c r="P332" s="348"/>
      <c r="Q332" s="349"/>
    </row>
    <row r="333" spans="1:17" s="8" customFormat="1" x14ac:dyDescent="0.25">
      <c r="A333" s="350" t="s">
        <v>252</v>
      </c>
      <c r="B333" s="351"/>
      <c r="C333" s="351"/>
      <c r="D333" s="351"/>
      <c r="E333" s="351"/>
      <c r="F333" s="351"/>
      <c r="G333" s="351"/>
      <c r="H333" s="351"/>
      <c r="I333" s="351"/>
      <c r="J333" s="351"/>
      <c r="K333" s="351"/>
      <c r="L333" s="351"/>
      <c r="M333" s="351"/>
      <c r="N333" s="351"/>
      <c r="O333" s="351"/>
      <c r="P333" s="351"/>
      <c r="Q333" s="352"/>
    </row>
    <row r="334" spans="1:17" s="8" customFormat="1" ht="123.75" customHeight="1" x14ac:dyDescent="0.25">
      <c r="A334" s="329" t="s">
        <v>253</v>
      </c>
      <c r="B334" s="344"/>
      <c r="C334" s="344"/>
      <c r="D334" s="344"/>
      <c r="E334" s="344"/>
      <c r="F334" s="344"/>
      <c r="G334" s="344"/>
      <c r="H334" s="344"/>
      <c r="I334" s="344"/>
      <c r="J334" s="344"/>
      <c r="K334" s="344"/>
      <c r="L334" s="344"/>
      <c r="M334" s="344"/>
      <c r="N334" s="344"/>
      <c r="O334" s="344"/>
      <c r="P334" s="344"/>
      <c r="Q334" s="331"/>
    </row>
    <row r="335" spans="1:17" s="8" customFormat="1" ht="46.5" customHeight="1" x14ac:dyDescent="0.25">
      <c r="A335" s="366" t="s">
        <v>254</v>
      </c>
      <c r="B335" s="367"/>
      <c r="C335" s="367"/>
      <c r="D335" s="367"/>
      <c r="E335" s="367"/>
      <c r="F335" s="367"/>
      <c r="G335" s="367"/>
      <c r="H335" s="367"/>
      <c r="I335" s="367"/>
      <c r="J335" s="367"/>
      <c r="K335" s="367"/>
      <c r="L335" s="367"/>
      <c r="M335" s="367"/>
      <c r="N335" s="367"/>
      <c r="O335" s="367"/>
      <c r="P335" s="367"/>
      <c r="Q335" s="368"/>
    </row>
    <row r="336" spans="1:17" s="8" customFormat="1" ht="75.75" customHeight="1" x14ac:dyDescent="0.25">
      <c r="A336" s="329" t="s">
        <v>255</v>
      </c>
      <c r="B336" s="330"/>
      <c r="C336" s="330"/>
      <c r="D336" s="330"/>
      <c r="E336" s="330"/>
      <c r="F336" s="330"/>
      <c r="G336" s="330"/>
      <c r="H336" s="330"/>
      <c r="I336" s="330"/>
      <c r="J336" s="330"/>
      <c r="K336" s="330"/>
      <c r="L336" s="330"/>
      <c r="M336" s="330"/>
      <c r="N336" s="330"/>
      <c r="O336" s="330"/>
      <c r="P336" s="330"/>
      <c r="Q336" s="331"/>
    </row>
    <row r="337" spans="1:17" s="8" customFormat="1" x14ac:dyDescent="0.25">
      <c r="A337" s="35"/>
      <c r="B337" s="36"/>
      <c r="C337" s="36"/>
      <c r="D337" s="36"/>
      <c r="E337" s="36"/>
      <c r="F337" s="36"/>
      <c r="G337" s="36"/>
      <c r="H337" s="36"/>
      <c r="I337" s="36"/>
      <c r="J337" s="36"/>
      <c r="K337" s="36"/>
      <c r="L337" s="36"/>
      <c r="M337" s="36"/>
      <c r="N337" s="36"/>
      <c r="O337" s="36"/>
      <c r="P337" s="36"/>
      <c r="Q337" s="37"/>
    </row>
    <row r="338" spans="1:17" s="8" customFormat="1" x14ac:dyDescent="0.25">
      <c r="A338" s="312" t="s">
        <v>256</v>
      </c>
      <c r="B338" s="313"/>
      <c r="C338" s="313"/>
      <c r="D338" s="313"/>
      <c r="E338" s="313"/>
      <c r="F338" s="313"/>
      <c r="G338" s="313"/>
      <c r="H338" s="313"/>
      <c r="I338" s="313"/>
      <c r="J338" s="313"/>
      <c r="K338" s="313"/>
      <c r="L338" s="313"/>
      <c r="M338" s="313"/>
      <c r="N338" s="313"/>
      <c r="O338" s="313"/>
      <c r="P338" s="313"/>
      <c r="Q338" s="359"/>
    </row>
    <row r="339" spans="1:17" s="8" customFormat="1" ht="110.25" customHeight="1" x14ac:dyDescent="0.25">
      <c r="A339" s="329" t="s">
        <v>257</v>
      </c>
      <c r="B339" s="330"/>
      <c r="C339" s="330"/>
      <c r="D339" s="330"/>
      <c r="E339" s="330"/>
      <c r="F339" s="330"/>
      <c r="G339" s="330"/>
      <c r="H339" s="330"/>
      <c r="I339" s="330"/>
      <c r="J339" s="330"/>
      <c r="K339" s="330"/>
      <c r="L339" s="330"/>
      <c r="M339" s="330"/>
      <c r="N339" s="330"/>
      <c r="O339" s="330"/>
      <c r="P339" s="330"/>
      <c r="Q339" s="331"/>
    </row>
    <row r="340" spans="1:17" s="8" customFormat="1" x14ac:dyDescent="0.25">
      <c r="A340" s="38"/>
      <c r="B340" s="39"/>
      <c r="C340" s="39"/>
      <c r="D340" s="39"/>
      <c r="E340" s="39"/>
      <c r="F340" s="39"/>
      <c r="G340" s="39"/>
      <c r="H340" s="39"/>
      <c r="I340" s="39"/>
      <c r="J340" s="39"/>
      <c r="K340" s="39"/>
      <c r="L340" s="39"/>
      <c r="M340" s="39"/>
      <c r="N340" s="39"/>
      <c r="O340" s="39"/>
      <c r="P340" s="39"/>
      <c r="Q340" s="40"/>
    </row>
    <row r="341" spans="1:17" s="8" customFormat="1" x14ac:dyDescent="0.25">
      <c r="A341" s="312" t="s">
        <v>258</v>
      </c>
      <c r="B341" s="313"/>
      <c r="C341" s="313"/>
      <c r="D341" s="313"/>
      <c r="E341" s="313"/>
      <c r="F341" s="313"/>
      <c r="G341" s="313"/>
      <c r="H341" s="313"/>
      <c r="I341" s="313"/>
      <c r="J341" s="313"/>
      <c r="K341" s="313"/>
      <c r="L341" s="313"/>
      <c r="M341" s="313"/>
      <c r="N341" s="313"/>
      <c r="O341" s="313"/>
      <c r="P341" s="313"/>
      <c r="Q341" s="359"/>
    </row>
    <row r="342" spans="1:17" s="8" customFormat="1" x14ac:dyDescent="0.25">
      <c r="A342" s="360" t="s">
        <v>259</v>
      </c>
      <c r="B342" s="361"/>
      <c r="C342" s="361"/>
      <c r="D342" s="361"/>
      <c r="E342" s="361"/>
      <c r="F342" s="361"/>
      <c r="G342" s="361"/>
      <c r="H342" s="361"/>
      <c r="I342" s="361"/>
      <c r="J342" s="361"/>
      <c r="K342" s="361"/>
      <c r="L342" s="361"/>
      <c r="M342" s="361"/>
      <c r="N342" s="361"/>
      <c r="O342" s="361"/>
      <c r="P342" s="361"/>
      <c r="Q342" s="362"/>
    </row>
    <row r="343" spans="1:17" s="8" customFormat="1" x14ac:dyDescent="0.25">
      <c r="A343" s="340" t="s">
        <v>260</v>
      </c>
      <c r="B343" s="341"/>
      <c r="C343" s="341"/>
      <c r="D343" s="341"/>
      <c r="E343" s="341"/>
      <c r="F343" s="341"/>
      <c r="G343" s="341"/>
      <c r="H343" s="341"/>
      <c r="I343" s="341"/>
      <c r="J343" s="341"/>
      <c r="K343" s="341"/>
      <c r="L343" s="341"/>
      <c r="M343" s="341"/>
      <c r="N343" s="341"/>
      <c r="O343" s="341"/>
      <c r="P343" s="341"/>
      <c r="Q343" s="342"/>
    </row>
    <row r="344" spans="1:17" s="8" customFormat="1" x14ac:dyDescent="0.25">
      <c r="A344" s="223" t="s">
        <v>261</v>
      </c>
      <c r="B344" s="224"/>
      <c r="C344" s="224"/>
      <c r="D344" s="224"/>
      <c r="E344" s="224"/>
      <c r="F344" s="224"/>
      <c r="G344" s="224"/>
      <c r="H344" s="224"/>
      <c r="I344" s="224"/>
      <c r="J344" s="224"/>
      <c r="K344" s="224"/>
      <c r="L344" s="224"/>
      <c r="M344" s="224"/>
      <c r="N344" s="224"/>
      <c r="O344" s="224"/>
      <c r="P344" s="224"/>
      <c r="Q344" s="363"/>
    </row>
    <row r="345" spans="1:17" s="8" customFormat="1" ht="12.75" customHeight="1" x14ac:dyDescent="0.25">
      <c r="A345" s="364"/>
      <c r="B345" s="365"/>
      <c r="C345" s="365"/>
      <c r="D345" s="365"/>
      <c r="E345" s="365"/>
      <c r="F345" s="365"/>
      <c r="G345" s="365"/>
      <c r="H345" s="365"/>
      <c r="I345" s="365"/>
      <c r="J345" s="365"/>
      <c r="K345" s="365"/>
      <c r="L345" s="365"/>
      <c r="M345" s="365"/>
      <c r="N345" s="365"/>
      <c r="O345" s="365"/>
      <c r="P345" s="365"/>
      <c r="Q345" s="41"/>
    </row>
    <row r="346" spans="1:17" x14ac:dyDescent="0.25">
      <c r="A346" s="312" t="s">
        <v>262</v>
      </c>
      <c r="B346" s="313"/>
      <c r="C346" s="313"/>
      <c r="D346" s="313"/>
      <c r="E346" s="313"/>
      <c r="F346" s="313"/>
      <c r="G346" s="313"/>
      <c r="H346" s="313"/>
      <c r="I346" s="313"/>
      <c r="J346" s="313"/>
      <c r="K346" s="313"/>
      <c r="L346" s="313"/>
      <c r="M346" s="313"/>
      <c r="N346" s="313"/>
      <c r="O346" s="313"/>
      <c r="P346" s="313"/>
      <c r="Q346" s="359"/>
    </row>
    <row r="347" spans="1:17" x14ac:dyDescent="0.25">
      <c r="A347" s="343" t="s">
        <v>251</v>
      </c>
      <c r="B347" s="344"/>
      <c r="C347" s="344"/>
      <c r="D347" s="344"/>
      <c r="E347" s="344"/>
      <c r="F347" s="344"/>
      <c r="G347" s="344"/>
      <c r="H347" s="344"/>
      <c r="I347" s="344"/>
      <c r="J347" s="344"/>
      <c r="K347" s="344"/>
      <c r="L347" s="344"/>
      <c r="M347" s="344"/>
      <c r="N347" s="344"/>
      <c r="O347" s="344"/>
      <c r="P347" s="344"/>
      <c r="Q347" s="345"/>
    </row>
    <row r="348" spans="1:17" x14ac:dyDescent="0.25">
      <c r="A348" s="42"/>
      <c r="B348" s="18"/>
      <c r="C348" s="18"/>
      <c r="D348" s="18"/>
      <c r="E348" s="18"/>
      <c r="F348" s="18"/>
      <c r="G348" s="18"/>
      <c r="H348" s="18"/>
      <c r="I348" s="18"/>
      <c r="J348" s="18"/>
      <c r="K348" s="18"/>
      <c r="L348" s="18"/>
      <c r="M348" s="18"/>
      <c r="N348" s="18"/>
      <c r="O348" s="18"/>
      <c r="P348" s="18"/>
      <c r="Q348" s="43"/>
    </row>
    <row r="349" spans="1:17" x14ac:dyDescent="0.25">
      <c r="A349" s="350" t="s">
        <v>263</v>
      </c>
      <c r="B349" s="351"/>
      <c r="C349" s="351"/>
      <c r="D349" s="351"/>
      <c r="E349" s="351"/>
      <c r="F349" s="351"/>
      <c r="G349" s="351"/>
      <c r="H349" s="351"/>
      <c r="I349" s="351"/>
      <c r="J349" s="351"/>
      <c r="K349" s="351"/>
      <c r="L349" s="351"/>
      <c r="M349" s="351"/>
      <c r="N349" s="351"/>
      <c r="O349" s="351"/>
      <c r="P349" s="351"/>
      <c r="Q349" s="352"/>
    </row>
    <row r="350" spans="1:17" ht="79.5" customHeight="1" x14ac:dyDescent="0.25">
      <c r="A350" s="370" t="s">
        <v>264</v>
      </c>
      <c r="B350" s="367"/>
      <c r="C350" s="367"/>
      <c r="D350" s="367"/>
      <c r="E350" s="367"/>
      <c r="F350" s="367"/>
      <c r="G350" s="367"/>
      <c r="H350" s="367"/>
      <c r="I350" s="367"/>
      <c r="J350" s="367"/>
      <c r="K350" s="367"/>
      <c r="L350" s="367"/>
      <c r="M350" s="367"/>
      <c r="N350" s="367"/>
      <c r="O350" s="367"/>
      <c r="P350" s="367"/>
      <c r="Q350" s="371"/>
    </row>
    <row r="351" spans="1:17" x14ac:dyDescent="0.25">
      <c r="A351" s="372"/>
      <c r="B351" s="186"/>
      <c r="C351" s="186"/>
      <c r="D351" s="186"/>
      <c r="E351" s="186"/>
      <c r="F351" s="186"/>
      <c r="G351" s="186"/>
      <c r="H351" s="186"/>
      <c r="I351" s="186"/>
      <c r="J351" s="186"/>
      <c r="K351" s="186"/>
      <c r="L351" s="186"/>
      <c r="M351" s="186"/>
      <c r="N351" s="186"/>
      <c r="O351" s="186"/>
      <c r="P351" s="186"/>
      <c r="Q351" s="373"/>
    </row>
    <row r="352" spans="1:17" ht="15" customHeight="1" x14ac:dyDescent="0.25">
      <c r="A352" s="374" t="s">
        <v>265</v>
      </c>
      <c r="B352" s="374"/>
      <c r="C352" s="374"/>
      <c r="D352" s="374"/>
      <c r="E352" s="374"/>
      <c r="F352" s="374"/>
      <c r="G352" s="374"/>
      <c r="H352" s="44" t="s">
        <v>266</v>
      </c>
      <c r="I352" s="44" t="s">
        <v>267</v>
      </c>
      <c r="J352" s="44" t="s">
        <v>268</v>
      </c>
      <c r="K352" s="44" t="s">
        <v>269</v>
      </c>
      <c r="L352" s="44" t="s">
        <v>270</v>
      </c>
      <c r="M352" s="45" t="s">
        <v>271</v>
      </c>
      <c r="N352" s="46" t="s">
        <v>272</v>
      </c>
      <c r="O352" s="44" t="s">
        <v>273</v>
      </c>
      <c r="P352" s="44" t="s">
        <v>274</v>
      </c>
      <c r="Q352" s="44" t="s">
        <v>275</v>
      </c>
    </row>
    <row r="353" spans="1:18" ht="15.75" customHeight="1" x14ac:dyDescent="0.25">
      <c r="A353" s="375"/>
      <c r="B353" s="375"/>
      <c r="C353" s="375"/>
      <c r="D353" s="375"/>
      <c r="E353" s="375"/>
      <c r="F353" s="375"/>
      <c r="G353" s="375"/>
      <c r="H353" s="47"/>
      <c r="I353" s="47"/>
      <c r="J353" s="48"/>
      <c r="K353" s="49"/>
      <c r="L353" s="49"/>
      <c r="M353" s="50"/>
      <c r="N353" s="50"/>
      <c r="O353" s="47"/>
      <c r="P353" s="47"/>
      <c r="Q353" s="47"/>
    </row>
    <row r="354" spans="1:18" ht="15.75" customHeight="1" x14ac:dyDescent="0.25">
      <c r="A354" s="369" t="s">
        <v>276</v>
      </c>
      <c r="B354" s="369"/>
      <c r="C354" s="369"/>
      <c r="D354" s="369"/>
      <c r="E354" s="369"/>
      <c r="F354" s="369"/>
      <c r="G354" s="369"/>
      <c r="H354" s="51">
        <v>57213648.060000002</v>
      </c>
      <c r="I354" s="51">
        <v>42943846.909999996</v>
      </c>
      <c r="J354" s="52">
        <v>33662251.649999999</v>
      </c>
      <c r="K354" s="51">
        <v>19311048.460000001</v>
      </c>
      <c r="L354" s="51">
        <v>16456850.689999999</v>
      </c>
      <c r="M354" s="53">
        <v>16635614.630000001</v>
      </c>
      <c r="N354" s="53">
        <v>15253387.369999999</v>
      </c>
      <c r="O354" s="54">
        <v>15584920.83</v>
      </c>
      <c r="P354" s="54">
        <v>16294879.720000001</v>
      </c>
      <c r="Q354" s="54">
        <v>14199755.699999999</v>
      </c>
    </row>
    <row r="355" spans="1:18" ht="15" customHeight="1" x14ac:dyDescent="0.25">
      <c r="A355" s="369" t="s">
        <v>277</v>
      </c>
      <c r="B355" s="369"/>
      <c r="C355" s="369"/>
      <c r="D355" s="369"/>
      <c r="E355" s="369"/>
      <c r="F355" s="369"/>
      <c r="G355" s="369"/>
      <c r="H355" s="51">
        <v>10959606.210000001</v>
      </c>
      <c r="I355" s="51">
        <v>11138261.91</v>
      </c>
      <c r="J355" s="52">
        <v>17161778.899999999</v>
      </c>
      <c r="K355" s="51">
        <v>13128495.060000001</v>
      </c>
      <c r="L355" s="51">
        <v>10764794.59</v>
      </c>
      <c r="M355" s="53">
        <v>14076922.48</v>
      </c>
      <c r="N355" s="53">
        <v>13110234.23</v>
      </c>
      <c r="O355" s="54">
        <v>13577827.640000001</v>
      </c>
      <c r="P355" s="54">
        <v>14315757.35</v>
      </c>
      <c r="Q355" s="54">
        <v>12160561.800000001</v>
      </c>
    </row>
    <row r="356" spans="1:18" ht="15" customHeight="1" x14ac:dyDescent="0.25">
      <c r="A356" s="369" t="s">
        <v>104</v>
      </c>
      <c r="B356" s="369"/>
      <c r="C356" s="369"/>
      <c r="D356" s="369"/>
      <c r="E356" s="369"/>
      <c r="F356" s="369"/>
      <c r="G356" s="369"/>
      <c r="H356" s="51">
        <v>116911.44</v>
      </c>
      <c r="I356" s="51">
        <v>88902.91</v>
      </c>
      <c r="J356" s="52">
        <v>64609.66</v>
      </c>
      <c r="K356" s="51">
        <v>80150.66</v>
      </c>
      <c r="L356" s="51">
        <v>89892.51</v>
      </c>
      <c r="M356" s="53">
        <v>-43534.81</v>
      </c>
      <c r="N356" s="53">
        <v>67488.45</v>
      </c>
      <c r="O356" s="54">
        <v>56206.98</v>
      </c>
      <c r="P356" s="54">
        <v>16577.919999999998</v>
      </c>
      <c r="Q356" s="54">
        <v>65478.6</v>
      </c>
      <c r="R356" s="55"/>
    </row>
    <row r="357" spans="1:18" ht="15" customHeight="1" x14ac:dyDescent="0.25">
      <c r="A357" s="369" t="s">
        <v>278</v>
      </c>
      <c r="B357" s="369"/>
      <c r="C357" s="369"/>
      <c r="D357" s="369"/>
      <c r="E357" s="369"/>
      <c r="F357" s="369"/>
      <c r="G357" s="369"/>
      <c r="H357" s="51">
        <v>155108.75</v>
      </c>
      <c r="I357" s="51">
        <v>693454.9</v>
      </c>
      <c r="J357" s="52">
        <v>371421.56</v>
      </c>
      <c r="K357" s="51">
        <v>-904076.71</v>
      </c>
      <c r="L357" s="51">
        <v>244688.02</v>
      </c>
      <c r="M357" s="53">
        <v>286691.49</v>
      </c>
      <c r="N357" s="53">
        <v>2703569.02</v>
      </c>
      <c r="O357" s="54">
        <v>-1392217.27</v>
      </c>
      <c r="P357" s="54">
        <v>-95673.55</v>
      </c>
      <c r="Q357" s="54">
        <v>477186.85</v>
      </c>
    </row>
    <row r="358" spans="1:18" ht="15" customHeight="1" x14ac:dyDescent="0.25">
      <c r="A358" s="369" t="s">
        <v>13</v>
      </c>
      <c r="B358" s="369"/>
      <c r="C358" s="369"/>
      <c r="D358" s="369"/>
      <c r="E358" s="369"/>
      <c r="F358" s="369"/>
      <c r="G358" s="369"/>
      <c r="H358" s="51">
        <v>108944429</v>
      </c>
      <c r="I358" s="51">
        <v>128386813</v>
      </c>
      <c r="J358" s="52">
        <v>123218011.34</v>
      </c>
      <c r="K358" s="51">
        <v>169685110.22</v>
      </c>
      <c r="L358" s="51">
        <v>125855724.66</v>
      </c>
      <c r="M358" s="53">
        <v>130573979.12</v>
      </c>
      <c r="N358" s="53">
        <v>127169371.47</v>
      </c>
      <c r="O358" s="54">
        <v>119447019.47</v>
      </c>
      <c r="P358" s="54">
        <f>140631297.35</f>
        <v>140631297.34999999</v>
      </c>
      <c r="Q358" s="54">
        <v>125143131.84</v>
      </c>
      <c r="R358" s="9"/>
    </row>
    <row r="359" spans="1:18" ht="15" customHeight="1" x14ac:dyDescent="0.25">
      <c r="A359" s="369" t="s">
        <v>279</v>
      </c>
      <c r="B359" s="369"/>
      <c r="C359" s="369"/>
      <c r="D359" s="369"/>
      <c r="E359" s="369"/>
      <c r="F359" s="369"/>
      <c r="G359" s="369"/>
      <c r="H359" s="51">
        <v>39573370</v>
      </c>
      <c r="I359" s="51">
        <v>62265668</v>
      </c>
      <c r="J359" s="52">
        <v>50919519</v>
      </c>
      <c r="K359" s="51">
        <v>50919519</v>
      </c>
      <c r="L359" s="51">
        <v>50919519</v>
      </c>
      <c r="M359" s="53">
        <v>50919519</v>
      </c>
      <c r="N359" s="53">
        <v>50919519</v>
      </c>
      <c r="O359" s="54">
        <v>50919519</v>
      </c>
      <c r="P359" s="54">
        <v>50919519</v>
      </c>
      <c r="Q359" s="54">
        <v>50919515</v>
      </c>
      <c r="R359" s="56"/>
    </row>
    <row r="360" spans="1:18" x14ac:dyDescent="0.25">
      <c r="A360" s="369" t="s">
        <v>280</v>
      </c>
      <c r="B360" s="369"/>
      <c r="C360" s="369"/>
      <c r="D360" s="369"/>
      <c r="E360" s="369"/>
      <c r="F360" s="369"/>
      <c r="G360" s="369"/>
      <c r="H360" s="51">
        <v>2837729.48</v>
      </c>
      <c r="I360" s="51">
        <v>0</v>
      </c>
      <c r="J360" s="52">
        <v>2828279.11</v>
      </c>
      <c r="K360" s="51">
        <v>1331230.74</v>
      </c>
      <c r="L360" s="51">
        <f>1267100+453.84</f>
        <v>1267553.8400000001</v>
      </c>
      <c r="M360" s="53">
        <v>1551475.79</v>
      </c>
      <c r="N360" s="53">
        <v>15070469.140000001</v>
      </c>
      <c r="O360" s="54">
        <v>1919011.77</v>
      </c>
      <c r="P360" s="54">
        <f>1471713+3801101.44+1610148.5+649.96</f>
        <v>6883612.8999999994</v>
      </c>
      <c r="Q360" s="54">
        <v>1532346.63</v>
      </c>
      <c r="R360" s="56"/>
    </row>
    <row r="361" spans="1:18" ht="32.25" customHeight="1" x14ac:dyDescent="0.25">
      <c r="A361" s="379" t="s">
        <v>281</v>
      </c>
      <c r="B361" s="379"/>
      <c r="C361" s="379"/>
      <c r="D361" s="379"/>
      <c r="E361" s="379"/>
      <c r="F361" s="379"/>
      <c r="G361" s="379"/>
      <c r="H361" s="57">
        <v>160936.37</v>
      </c>
      <c r="I361" s="57">
        <v>-229367.34</v>
      </c>
      <c r="J361" s="58">
        <v>11381.39</v>
      </c>
      <c r="K361" s="57">
        <v>731995.93</v>
      </c>
      <c r="L361" s="57">
        <v>938539.65</v>
      </c>
      <c r="M361" s="59">
        <v>54404.32</v>
      </c>
      <c r="N361" s="59">
        <v>-58270.94</v>
      </c>
      <c r="O361" s="60">
        <v>28394.34</v>
      </c>
      <c r="P361" s="60">
        <v>228428.87</v>
      </c>
      <c r="Q361" s="60">
        <v>0</v>
      </c>
    </row>
    <row r="362" spans="1:18" ht="15" customHeight="1" x14ac:dyDescent="0.25">
      <c r="A362" s="380" t="s">
        <v>282</v>
      </c>
      <c r="B362" s="380"/>
      <c r="C362" s="380"/>
      <c r="D362" s="380"/>
      <c r="E362" s="380"/>
      <c r="F362" s="380"/>
      <c r="G362" s="380"/>
      <c r="H362" s="60">
        <v>742449</v>
      </c>
      <c r="I362" s="60">
        <v>6949770</v>
      </c>
      <c r="J362" s="61">
        <v>3774447</v>
      </c>
      <c r="K362" s="60">
        <v>3845114</v>
      </c>
      <c r="L362" s="60">
        <v>4024387</v>
      </c>
      <c r="M362" s="62">
        <v>3802005</v>
      </c>
      <c r="N362" s="62">
        <v>3990657</v>
      </c>
      <c r="O362" s="60">
        <v>3813930</v>
      </c>
      <c r="P362" s="60">
        <v>4002616</v>
      </c>
      <c r="Q362" s="60">
        <v>4061040</v>
      </c>
      <c r="R362" s="56"/>
    </row>
    <row r="363" spans="1:18" ht="15" customHeight="1" x14ac:dyDescent="0.25">
      <c r="A363" s="369" t="s">
        <v>283</v>
      </c>
      <c r="B363" s="369"/>
      <c r="C363" s="369"/>
      <c r="D363" s="369"/>
      <c r="E363" s="369"/>
      <c r="F363" s="369"/>
      <c r="G363" s="369"/>
      <c r="H363" s="51">
        <v>30698716</v>
      </c>
      <c r="I363" s="51">
        <v>30698718</v>
      </c>
      <c r="J363" s="52">
        <v>32121129.940000001</v>
      </c>
      <c r="K363" s="51">
        <v>32920771.93</v>
      </c>
      <c r="L363" s="51">
        <v>31248366.23</v>
      </c>
      <c r="M363" s="52">
        <v>38403857.210000001</v>
      </c>
      <c r="N363" s="52">
        <v>38398122.270000003</v>
      </c>
      <c r="O363" s="54">
        <v>31269518.940000001</v>
      </c>
      <c r="P363" s="54">
        <f>27107623+4140743</f>
        <v>31248366</v>
      </c>
      <c r="Q363" s="54">
        <v>34565809.270000003</v>
      </c>
    </row>
    <row r="364" spans="1:18" s="8" customFormat="1" ht="20.25" customHeight="1" x14ac:dyDescent="0.25">
      <c r="A364" s="381" t="s">
        <v>284</v>
      </c>
      <c r="B364" s="382"/>
      <c r="C364" s="382"/>
      <c r="D364" s="382"/>
      <c r="E364" s="382"/>
      <c r="F364" s="382"/>
      <c r="G364" s="382"/>
      <c r="H364" s="376">
        <f>SUM(H354:J363)</f>
        <v>798471802.1500001</v>
      </c>
      <c r="I364" s="377"/>
      <c r="J364" s="377"/>
      <c r="K364" s="376">
        <f>SUM(K354:M363)</f>
        <v>789120609.71000004</v>
      </c>
      <c r="L364" s="377"/>
      <c r="M364" s="377"/>
      <c r="N364" s="376">
        <f>SUM(N354:P363)</f>
        <v>766294060.26999998</v>
      </c>
      <c r="O364" s="377"/>
      <c r="P364" s="377"/>
      <c r="Q364" s="63"/>
    </row>
    <row r="365" spans="1:18" s="8" customFormat="1" x14ac:dyDescent="0.25">
      <c r="A365" s="149" t="s">
        <v>285</v>
      </c>
      <c r="B365" s="149"/>
      <c r="C365" s="149"/>
      <c r="D365" s="149"/>
      <c r="E365" s="149"/>
      <c r="F365" s="149"/>
      <c r="G365" s="149"/>
      <c r="H365" s="64">
        <f>SUM(H354:H363)</f>
        <v>251402904.31</v>
      </c>
      <c r="I365" s="64">
        <f t="shared" ref="I365:Q365" si="1">SUM(I354:I363)</f>
        <v>282936068.28999996</v>
      </c>
      <c r="J365" s="64">
        <f t="shared" si="1"/>
        <v>264132829.55000001</v>
      </c>
      <c r="K365" s="64">
        <f t="shared" si="1"/>
        <v>291049359.29000002</v>
      </c>
      <c r="L365" s="64">
        <f t="shared" si="1"/>
        <v>241810316.19</v>
      </c>
      <c r="M365" s="64">
        <f t="shared" si="1"/>
        <v>256260934.22999999</v>
      </c>
      <c r="N365" s="64">
        <f t="shared" si="1"/>
        <v>266624547.01000002</v>
      </c>
      <c r="O365" s="64">
        <f t="shared" si="1"/>
        <v>235224131.70000002</v>
      </c>
      <c r="P365" s="64">
        <f t="shared" si="1"/>
        <v>264445381.56</v>
      </c>
      <c r="Q365" s="64">
        <f t="shared" si="1"/>
        <v>243124825.69000003</v>
      </c>
    </row>
    <row r="366" spans="1:18" s="8" customFormat="1" ht="15" customHeight="1" x14ac:dyDescent="0.25">
      <c r="A366" s="378" t="s">
        <v>286</v>
      </c>
      <c r="B366" s="378"/>
      <c r="C366" s="378"/>
      <c r="D366" s="378"/>
      <c r="E366" s="378"/>
      <c r="F366" s="378"/>
      <c r="G366" s="378"/>
      <c r="H366" s="138">
        <f>SUM(H365:Q365)</f>
        <v>2597011297.8200002</v>
      </c>
      <c r="I366" s="138"/>
      <c r="J366" s="138"/>
      <c r="K366" s="138"/>
      <c r="L366" s="138"/>
      <c r="M366" s="138"/>
      <c r="N366" s="138"/>
      <c r="O366" s="138"/>
      <c r="P366" s="138"/>
      <c r="Q366" s="138"/>
    </row>
    <row r="367" spans="1:18" s="8" customFormat="1" ht="15" customHeight="1" x14ac:dyDescent="0.25">
      <c r="A367" s="65"/>
      <c r="B367" s="66"/>
      <c r="C367" s="66"/>
      <c r="D367" s="66"/>
      <c r="E367" s="66"/>
      <c r="F367" s="66"/>
      <c r="G367" s="66"/>
      <c r="H367" s="67"/>
      <c r="I367" s="67"/>
      <c r="J367" s="67"/>
      <c r="K367" s="67"/>
      <c r="L367" s="67"/>
      <c r="M367" s="67"/>
      <c r="N367" s="67"/>
      <c r="O367" s="67"/>
      <c r="P367" s="67"/>
      <c r="Q367" s="68"/>
    </row>
    <row r="368" spans="1:18" s="8" customFormat="1" ht="75" customHeight="1" x14ac:dyDescent="0.25">
      <c r="A368" s="329" t="s">
        <v>287</v>
      </c>
      <c r="B368" s="330"/>
      <c r="C368" s="330"/>
      <c r="D368" s="330"/>
      <c r="E368" s="330"/>
      <c r="F368" s="330"/>
      <c r="G368" s="330"/>
      <c r="H368" s="330"/>
      <c r="I368" s="330"/>
      <c r="J368" s="330"/>
      <c r="K368" s="330"/>
      <c r="L368" s="330"/>
      <c r="M368" s="330"/>
      <c r="N368" s="330"/>
      <c r="O368" s="330"/>
      <c r="P368" s="330"/>
      <c r="Q368" s="331"/>
    </row>
    <row r="369" spans="1:17" s="8" customFormat="1" x14ac:dyDescent="0.25">
      <c r="A369" s="35"/>
      <c r="B369" s="69"/>
      <c r="C369" s="69"/>
      <c r="D369" s="69"/>
      <c r="E369" s="69"/>
      <c r="F369" s="69"/>
      <c r="G369" s="69"/>
      <c r="H369" s="69"/>
      <c r="I369" s="69"/>
      <c r="J369" s="69"/>
      <c r="K369" s="69"/>
      <c r="L369" s="69"/>
      <c r="M369" s="69"/>
      <c r="N369" s="69"/>
      <c r="O369" s="69"/>
      <c r="P369" s="69"/>
      <c r="Q369" s="37"/>
    </row>
    <row r="370" spans="1:17" s="8" customFormat="1" x14ac:dyDescent="0.25">
      <c r="A370" s="312" t="s">
        <v>288</v>
      </c>
      <c r="B370" s="313"/>
      <c r="C370" s="313"/>
      <c r="D370" s="313"/>
      <c r="E370" s="313"/>
      <c r="F370" s="313"/>
      <c r="G370" s="313"/>
      <c r="H370" s="313"/>
      <c r="I370" s="313"/>
      <c r="J370" s="313"/>
      <c r="K370" s="313"/>
      <c r="L370" s="313"/>
      <c r="M370" s="313"/>
      <c r="N370" s="313"/>
      <c r="O370" s="313"/>
      <c r="P370" s="313"/>
      <c r="Q370" s="359"/>
    </row>
    <row r="371" spans="1:17" s="8" customFormat="1" ht="63" customHeight="1" x14ac:dyDescent="0.25">
      <c r="A371" s="329" t="s">
        <v>289</v>
      </c>
      <c r="B371" s="330"/>
      <c r="C371" s="330"/>
      <c r="D371" s="330"/>
      <c r="E371" s="330"/>
      <c r="F371" s="330"/>
      <c r="G371" s="330"/>
      <c r="H371" s="330"/>
      <c r="I371" s="330"/>
      <c r="J371" s="330"/>
      <c r="K371" s="330"/>
      <c r="L371" s="330"/>
      <c r="M371" s="330"/>
      <c r="N371" s="330"/>
      <c r="O371" s="330"/>
      <c r="P371" s="330"/>
      <c r="Q371" s="331"/>
    </row>
    <row r="372" spans="1:17" s="8" customFormat="1" ht="21.75" customHeight="1" x14ac:dyDescent="0.25">
      <c r="A372" s="366" t="s">
        <v>290</v>
      </c>
      <c r="B372" s="388"/>
      <c r="C372" s="170"/>
      <c r="D372" s="170"/>
      <c r="E372" s="170"/>
      <c r="F372" s="170"/>
      <c r="G372" s="170"/>
      <c r="H372" s="170"/>
      <c r="I372" s="170"/>
      <c r="J372" s="170"/>
      <c r="K372" s="170"/>
      <c r="L372" s="170"/>
      <c r="M372" s="170"/>
      <c r="N372" s="170"/>
      <c r="O372" s="170"/>
      <c r="P372" s="170"/>
      <c r="Q372" s="389"/>
    </row>
    <row r="373" spans="1:17" s="8" customFormat="1" ht="36" customHeight="1" x14ac:dyDescent="0.25">
      <c r="A373" s="366" t="s">
        <v>291</v>
      </c>
      <c r="B373" s="388"/>
      <c r="C373" s="170"/>
      <c r="D373" s="170"/>
      <c r="E373" s="170"/>
      <c r="F373" s="170"/>
      <c r="G373" s="170"/>
      <c r="H373" s="170"/>
      <c r="I373" s="170"/>
      <c r="J373" s="170"/>
      <c r="K373" s="170"/>
      <c r="L373" s="170"/>
      <c r="M373" s="170"/>
      <c r="N373" s="170"/>
      <c r="O373" s="170"/>
      <c r="P373" s="170"/>
      <c r="Q373" s="389"/>
    </row>
    <row r="374" spans="1:17" s="8" customFormat="1" x14ac:dyDescent="0.25">
      <c r="A374" s="366" t="s">
        <v>292</v>
      </c>
      <c r="B374" s="388"/>
      <c r="C374" s="170"/>
      <c r="D374" s="170"/>
      <c r="E374" s="170"/>
      <c r="F374" s="170"/>
      <c r="G374" s="170"/>
      <c r="H374" s="170"/>
      <c r="I374" s="170"/>
      <c r="J374" s="170"/>
      <c r="K374" s="170"/>
      <c r="L374" s="170"/>
      <c r="M374" s="170"/>
      <c r="N374" s="170"/>
      <c r="O374" s="170"/>
      <c r="P374" s="170"/>
      <c r="Q374" s="389"/>
    </row>
    <row r="375" spans="1:17" s="8" customFormat="1" x14ac:dyDescent="0.25">
      <c r="A375" s="366"/>
      <c r="B375" s="388"/>
      <c r="C375" s="388"/>
      <c r="D375" s="388"/>
      <c r="E375" s="388"/>
      <c r="F375" s="388"/>
      <c r="G375" s="388"/>
      <c r="H375" s="388"/>
      <c r="I375" s="388"/>
      <c r="J375" s="388"/>
      <c r="K375" s="388"/>
      <c r="L375" s="388"/>
      <c r="M375" s="388"/>
      <c r="N375" s="388"/>
      <c r="O375" s="388"/>
      <c r="P375" s="388"/>
      <c r="Q375" s="368"/>
    </row>
    <row r="376" spans="1:17" s="8" customFormat="1" x14ac:dyDescent="0.25">
      <c r="A376" s="312" t="s">
        <v>293</v>
      </c>
      <c r="B376" s="313"/>
      <c r="C376" s="313"/>
      <c r="D376" s="313"/>
      <c r="E376" s="313"/>
      <c r="F376" s="313"/>
      <c r="G376" s="313"/>
      <c r="H376" s="313"/>
      <c r="I376" s="313"/>
      <c r="J376" s="313"/>
      <c r="K376" s="313"/>
      <c r="L376" s="313"/>
      <c r="M376" s="313"/>
      <c r="N376" s="313"/>
      <c r="O376" s="313"/>
      <c r="P376" s="313"/>
      <c r="Q376" s="359"/>
    </row>
    <row r="377" spans="1:17" s="8" customFormat="1" ht="93.75" customHeight="1" x14ac:dyDescent="0.25">
      <c r="A377" s="383" t="s">
        <v>294</v>
      </c>
      <c r="B377" s="330"/>
      <c r="C377" s="330"/>
      <c r="D377" s="330"/>
      <c r="E377" s="330"/>
      <c r="F377" s="330"/>
      <c r="G377" s="330"/>
      <c r="H377" s="330"/>
      <c r="I377" s="330"/>
      <c r="J377" s="330"/>
      <c r="K377" s="330"/>
      <c r="L377" s="330"/>
      <c r="M377" s="330"/>
      <c r="N377" s="330"/>
      <c r="O377" s="330"/>
      <c r="P377" s="330"/>
      <c r="Q377" s="331"/>
    </row>
    <row r="378" spans="1:17" s="8" customFormat="1" x14ac:dyDescent="0.25">
      <c r="A378" s="312" t="s">
        <v>295</v>
      </c>
      <c r="B378" s="313"/>
      <c r="C378" s="313"/>
      <c r="D378" s="313"/>
      <c r="E378" s="313"/>
      <c r="F378" s="313"/>
      <c r="G378" s="313"/>
      <c r="H378" s="313"/>
      <c r="I378" s="313"/>
      <c r="J378" s="313"/>
      <c r="K378" s="313"/>
      <c r="L378" s="313"/>
      <c r="M378" s="313"/>
      <c r="N378" s="313"/>
      <c r="O378" s="313"/>
      <c r="P378" s="313"/>
      <c r="Q378" s="359"/>
    </row>
    <row r="379" spans="1:17" s="8" customFormat="1" ht="93" customHeight="1" x14ac:dyDescent="0.25">
      <c r="A379" s="335" t="s">
        <v>296</v>
      </c>
      <c r="B379" s="384"/>
      <c r="C379" s="384"/>
      <c r="D379" s="384"/>
      <c r="E379" s="384"/>
      <c r="F379" s="384"/>
      <c r="G379" s="384"/>
      <c r="H379" s="384"/>
      <c r="I379" s="384"/>
      <c r="J379" s="384"/>
      <c r="K379" s="384"/>
      <c r="L379" s="384"/>
      <c r="M379" s="384"/>
      <c r="N379" s="384"/>
      <c r="O379" s="384"/>
      <c r="P379" s="384"/>
      <c r="Q379" s="385"/>
    </row>
    <row r="380" spans="1:17" s="8" customFormat="1" ht="69.75" customHeight="1" x14ac:dyDescent="0.25">
      <c r="A380" s="353" t="s">
        <v>297</v>
      </c>
      <c r="B380" s="386"/>
      <c r="C380" s="386"/>
      <c r="D380" s="386"/>
      <c r="E380" s="386"/>
      <c r="F380" s="386"/>
      <c r="G380" s="386"/>
      <c r="H380" s="386"/>
      <c r="I380" s="386"/>
      <c r="J380" s="386"/>
      <c r="K380" s="386"/>
      <c r="L380" s="386"/>
      <c r="M380" s="386"/>
      <c r="N380" s="386"/>
      <c r="O380" s="386"/>
      <c r="P380" s="386"/>
      <c r="Q380" s="387"/>
    </row>
    <row r="381" spans="1:17" s="8" customFormat="1" ht="102.75" customHeight="1" x14ac:dyDescent="0.25">
      <c r="A381" s="329" t="s">
        <v>298</v>
      </c>
      <c r="B381" s="330"/>
      <c r="C381" s="330"/>
      <c r="D381" s="330"/>
      <c r="E381" s="330"/>
      <c r="F381" s="330"/>
      <c r="G381" s="330"/>
      <c r="H381" s="330"/>
      <c r="I381" s="330"/>
      <c r="J381" s="330"/>
      <c r="K381" s="330"/>
      <c r="L381" s="330"/>
      <c r="M381" s="330"/>
      <c r="N381" s="330"/>
      <c r="O381" s="330"/>
      <c r="P381" s="330"/>
      <c r="Q381" s="331"/>
    </row>
    <row r="382" spans="1:17" s="8" customFormat="1" ht="51" customHeight="1" x14ac:dyDescent="0.25">
      <c r="A382" s="329" t="s">
        <v>299</v>
      </c>
      <c r="B382" s="330"/>
      <c r="C382" s="330"/>
      <c r="D382" s="330"/>
      <c r="E382" s="330"/>
      <c r="F382" s="330"/>
      <c r="G382" s="330"/>
      <c r="H382" s="330"/>
      <c r="I382" s="330"/>
      <c r="J382" s="330"/>
      <c r="K382" s="330"/>
      <c r="L382" s="330"/>
      <c r="M382" s="330"/>
      <c r="N382" s="330"/>
      <c r="O382" s="330"/>
      <c r="P382" s="330"/>
      <c r="Q382" s="331"/>
    </row>
    <row r="383" spans="1:17" s="8" customFormat="1" x14ac:dyDescent="0.25">
      <c r="A383" s="356"/>
      <c r="B383" s="357"/>
      <c r="C383" s="357"/>
      <c r="D383" s="357"/>
      <c r="E383" s="357"/>
      <c r="F383" s="357"/>
      <c r="G383" s="357"/>
      <c r="H383" s="357"/>
      <c r="I383" s="357"/>
      <c r="J383" s="357"/>
      <c r="K383" s="357"/>
      <c r="L383" s="357"/>
      <c r="M383" s="357"/>
      <c r="N383" s="357"/>
      <c r="O383" s="357"/>
      <c r="P383" s="357"/>
      <c r="Q383" s="358"/>
    </row>
    <row r="384" spans="1:17" s="8" customFormat="1" x14ac:dyDescent="0.25">
      <c r="A384" s="312" t="s">
        <v>300</v>
      </c>
      <c r="B384" s="313"/>
      <c r="C384" s="313"/>
      <c r="D384" s="313"/>
      <c r="E384" s="313"/>
      <c r="F384" s="313"/>
      <c r="G384" s="313"/>
      <c r="H384" s="313"/>
      <c r="I384" s="313"/>
      <c r="J384" s="313"/>
      <c r="K384" s="313"/>
      <c r="L384" s="313"/>
      <c r="M384" s="313"/>
      <c r="N384" s="313"/>
      <c r="O384" s="313"/>
      <c r="P384" s="313"/>
      <c r="Q384" s="359"/>
    </row>
    <row r="385" spans="1:17" s="8" customFormat="1" ht="32.25" customHeight="1" x14ac:dyDescent="0.25">
      <c r="A385" s="364" t="s">
        <v>301</v>
      </c>
      <c r="B385" s="365"/>
      <c r="C385" s="365"/>
      <c r="D385" s="365"/>
      <c r="E385" s="365"/>
      <c r="F385" s="365"/>
      <c r="G385" s="365"/>
      <c r="H385" s="365"/>
      <c r="I385" s="365"/>
      <c r="J385" s="365"/>
      <c r="K385" s="365"/>
      <c r="L385" s="365"/>
      <c r="M385" s="365"/>
      <c r="N385" s="365"/>
      <c r="O385" s="365"/>
      <c r="P385" s="365"/>
      <c r="Q385" s="392"/>
    </row>
    <row r="386" spans="1:17" s="8" customFormat="1" x14ac:dyDescent="0.25">
      <c r="A386" s="93"/>
      <c r="B386" s="94"/>
      <c r="C386" s="94"/>
      <c r="D386" s="94"/>
      <c r="E386" s="94"/>
      <c r="F386" s="94"/>
      <c r="G386" s="94"/>
      <c r="H386" s="94"/>
      <c r="I386" s="94"/>
      <c r="J386" s="94"/>
      <c r="K386" s="94"/>
      <c r="L386" s="94"/>
      <c r="M386" s="94"/>
      <c r="N386" s="94"/>
      <c r="O386" s="94"/>
      <c r="P386" s="94"/>
      <c r="Q386" s="95"/>
    </row>
    <row r="387" spans="1:17" s="8" customFormat="1" x14ac:dyDescent="0.25">
      <c r="A387" s="312" t="s">
        <v>302</v>
      </c>
      <c r="B387" s="313"/>
      <c r="C387" s="313"/>
      <c r="D387" s="313"/>
      <c r="E387" s="313"/>
      <c r="F387" s="313"/>
      <c r="G387" s="313"/>
      <c r="H387" s="313"/>
      <c r="I387" s="313"/>
      <c r="J387" s="313"/>
      <c r="K387" s="313"/>
      <c r="L387" s="313"/>
      <c r="M387" s="313"/>
      <c r="N387" s="313"/>
      <c r="O387" s="313"/>
      <c r="P387" s="313"/>
      <c r="Q387" s="359"/>
    </row>
    <row r="388" spans="1:17" s="8" customFormat="1" x14ac:dyDescent="0.25">
      <c r="A388" s="393" t="s">
        <v>303</v>
      </c>
      <c r="B388" s="394"/>
      <c r="C388" s="394"/>
      <c r="D388" s="394"/>
      <c r="E388" s="394"/>
      <c r="F388" s="394"/>
      <c r="G388" s="394"/>
      <c r="H388" s="394"/>
      <c r="I388" s="394"/>
      <c r="J388" s="394"/>
      <c r="K388" s="394"/>
      <c r="L388" s="394"/>
      <c r="M388" s="394"/>
      <c r="N388" s="394"/>
      <c r="O388" s="394"/>
      <c r="P388" s="394"/>
      <c r="Q388" s="395"/>
    </row>
    <row r="389" spans="1:17" s="8" customFormat="1" x14ac:dyDescent="0.25">
      <c r="A389" s="151"/>
      <c r="B389" s="152"/>
      <c r="C389" s="152"/>
      <c r="D389" s="152"/>
      <c r="E389" s="152"/>
      <c r="F389" s="152"/>
      <c r="G389" s="152"/>
      <c r="H389" s="152"/>
      <c r="I389" s="152"/>
      <c r="J389" s="152"/>
      <c r="K389" s="152"/>
      <c r="L389" s="152"/>
      <c r="M389" s="152"/>
      <c r="N389" s="152"/>
      <c r="O389" s="152"/>
      <c r="P389" s="152"/>
      <c r="Q389" s="153"/>
    </row>
    <row r="390" spans="1:17" s="8" customFormat="1" x14ac:dyDescent="0.25">
      <c r="A390" s="312" t="s">
        <v>304</v>
      </c>
      <c r="B390" s="313"/>
      <c r="C390" s="313"/>
      <c r="D390" s="313"/>
      <c r="E390" s="313"/>
      <c r="F390" s="313"/>
      <c r="G390" s="313"/>
      <c r="H390" s="313"/>
      <c r="I390" s="313"/>
      <c r="J390" s="313"/>
      <c r="K390" s="313"/>
      <c r="L390" s="313"/>
      <c r="M390" s="313"/>
      <c r="N390" s="313"/>
      <c r="O390" s="313"/>
      <c r="P390" s="313"/>
      <c r="Q390" s="359"/>
    </row>
    <row r="391" spans="1:17" s="8" customFormat="1" ht="30" customHeight="1" x14ac:dyDescent="0.25">
      <c r="A391" s="366" t="s">
        <v>305</v>
      </c>
      <c r="B391" s="388"/>
      <c r="C391" s="388"/>
      <c r="D391" s="388"/>
      <c r="E391" s="388"/>
      <c r="F391" s="388"/>
      <c r="G391" s="388"/>
      <c r="H391" s="388"/>
      <c r="I391" s="388"/>
      <c r="J391" s="388"/>
      <c r="K391" s="388"/>
      <c r="L391" s="388"/>
      <c r="M391" s="388"/>
      <c r="N391" s="388"/>
      <c r="O391" s="388"/>
      <c r="P391" s="388"/>
      <c r="Q391" s="368"/>
    </row>
    <row r="392" spans="1:17" s="8" customFormat="1" x14ac:dyDescent="0.25">
      <c r="A392" s="93"/>
      <c r="B392" s="94"/>
      <c r="C392" s="94"/>
      <c r="D392" s="94"/>
      <c r="E392" s="94"/>
      <c r="F392" s="94"/>
      <c r="G392" s="94"/>
      <c r="H392" s="94"/>
      <c r="I392" s="94"/>
      <c r="J392" s="94"/>
      <c r="K392" s="94"/>
      <c r="L392" s="94"/>
      <c r="M392" s="94"/>
      <c r="N392" s="94"/>
      <c r="O392" s="94"/>
      <c r="P392" s="94"/>
      <c r="Q392" s="95"/>
    </row>
    <row r="393" spans="1:17" s="8" customFormat="1" x14ac:dyDescent="0.25">
      <c r="A393" s="332" t="s">
        <v>306</v>
      </c>
      <c r="B393" s="390"/>
      <c r="C393" s="390"/>
      <c r="D393" s="390"/>
      <c r="E393" s="390"/>
      <c r="F393" s="390"/>
      <c r="G393" s="390"/>
      <c r="H393" s="390"/>
      <c r="I393" s="390"/>
      <c r="J393" s="390"/>
      <c r="K393" s="390"/>
      <c r="L393" s="390"/>
      <c r="M393" s="390"/>
      <c r="N393" s="390"/>
      <c r="O393" s="390"/>
      <c r="P393" s="390"/>
      <c r="Q393" s="391"/>
    </row>
    <row r="394" spans="1:17" s="8" customFormat="1" ht="50.25" customHeight="1" x14ac:dyDescent="0.25">
      <c r="A394" s="335" t="s">
        <v>307</v>
      </c>
      <c r="B394" s="384"/>
      <c r="C394" s="384"/>
      <c r="D394" s="384"/>
      <c r="E394" s="384"/>
      <c r="F394" s="384"/>
      <c r="G394" s="384"/>
      <c r="H394" s="384"/>
      <c r="I394" s="384"/>
      <c r="J394" s="384"/>
      <c r="K394" s="384"/>
      <c r="L394" s="384"/>
      <c r="M394" s="384"/>
      <c r="N394" s="384"/>
      <c r="O394" s="384"/>
      <c r="P394" s="384"/>
      <c r="Q394" s="385"/>
    </row>
    <row r="395" spans="1:17" s="8" customFormat="1" x14ac:dyDescent="0.25">
      <c r="A395" s="3"/>
      <c r="B395" s="3"/>
      <c r="C395" s="70"/>
      <c r="D395" s="70"/>
      <c r="E395" s="70"/>
      <c r="F395" s="70"/>
      <c r="G395" s="70"/>
      <c r="H395" s="70"/>
      <c r="I395" s="70"/>
      <c r="J395" s="70"/>
      <c r="K395" s="70"/>
      <c r="L395" s="70"/>
      <c r="M395" s="70"/>
      <c r="N395" s="70"/>
      <c r="O395" s="70"/>
      <c r="P395" s="70"/>
      <c r="Q395" s="70"/>
    </row>
    <row r="396" spans="1:17" s="8" customFormat="1" x14ac:dyDescent="0.25">
      <c r="A396" s="3"/>
      <c r="B396" s="3"/>
      <c r="C396" s="70"/>
      <c r="D396" s="70"/>
      <c r="E396" s="70"/>
      <c r="F396" s="70"/>
      <c r="G396" s="70"/>
      <c r="H396" s="70"/>
      <c r="I396" s="70"/>
      <c r="J396" s="70"/>
      <c r="K396" s="70"/>
      <c r="L396" s="70"/>
      <c r="M396" s="70"/>
      <c r="N396" s="70"/>
      <c r="O396" s="70"/>
      <c r="P396" s="70"/>
      <c r="Q396" s="70"/>
    </row>
    <row r="397" spans="1:17" s="8" customFormat="1" x14ac:dyDescent="0.25">
      <c r="A397" s="3"/>
      <c r="B397" s="3"/>
      <c r="Q397" s="70"/>
    </row>
    <row r="398" spans="1:17" s="8" customFormat="1" x14ac:dyDescent="0.25">
      <c r="A398" s="3"/>
      <c r="B398" s="3"/>
      <c r="Q398" s="70"/>
    </row>
    <row r="399" spans="1:17" s="8" customFormat="1" x14ac:dyDescent="0.25">
      <c r="A399" s="3"/>
      <c r="B399" s="3"/>
      <c r="J399" s="1"/>
      <c r="K399" s="1"/>
      <c r="L399" s="1"/>
      <c r="Q399" s="70"/>
    </row>
    <row r="400" spans="1:17" s="8" customFormat="1" x14ac:dyDescent="0.25">
      <c r="J400" s="71"/>
      <c r="K400" s="71"/>
      <c r="L400" s="71"/>
    </row>
    <row r="401" spans="1:17" x14ac:dyDescent="0.25">
      <c r="A401" s="8"/>
      <c r="B401" s="8"/>
      <c r="Q401" s="8"/>
    </row>
    <row r="402" spans="1:17" ht="15" customHeight="1" x14ac:dyDescent="0.25"/>
    <row r="403" spans="1:17" x14ac:dyDescent="0.25">
      <c r="C403" s="94"/>
      <c r="D403" s="94"/>
      <c r="E403" s="94"/>
      <c r="F403" s="94"/>
      <c r="G403" s="94"/>
      <c r="H403" s="94"/>
      <c r="I403" s="94"/>
      <c r="M403" s="396"/>
      <c r="N403" s="396"/>
      <c r="O403" s="396"/>
      <c r="P403" s="396"/>
    </row>
    <row r="404" spans="1:17" x14ac:dyDescent="0.25">
      <c r="C404" s="94"/>
      <c r="D404" s="94"/>
      <c r="E404" s="94"/>
      <c r="F404" s="94"/>
      <c r="G404" s="94"/>
      <c r="H404" s="94"/>
      <c r="I404" s="94"/>
      <c r="M404" s="396"/>
      <c r="N404" s="396"/>
      <c r="O404" s="396"/>
      <c r="P404" s="396"/>
    </row>
    <row r="405" spans="1:17" x14ac:dyDescent="0.25">
      <c r="C405" s="94"/>
      <c r="D405" s="94"/>
      <c r="E405" s="94"/>
      <c r="F405" s="94"/>
      <c r="G405" s="94"/>
      <c r="H405" s="94"/>
      <c r="I405" s="94"/>
      <c r="M405" s="397"/>
      <c r="N405" s="397"/>
      <c r="O405" s="397"/>
      <c r="P405" s="397"/>
    </row>
    <row r="406" spans="1:17" x14ac:dyDescent="0.25">
      <c r="C406" s="396"/>
      <c r="D406" s="396"/>
      <c r="E406" s="396"/>
      <c r="F406" s="396"/>
      <c r="G406" s="396"/>
      <c r="H406" s="396"/>
      <c r="I406" s="396"/>
      <c r="M406" s="397"/>
      <c r="N406" s="397"/>
      <c r="O406" s="397"/>
      <c r="P406" s="397"/>
    </row>
  </sheetData>
  <mergeCells count="722">
    <mergeCell ref="C406:I406"/>
    <mergeCell ref="M406:P406"/>
    <mergeCell ref="C403:I403"/>
    <mergeCell ref="M403:P403"/>
    <mergeCell ref="C404:I404"/>
    <mergeCell ref="M404:P404"/>
    <mergeCell ref="C405:I405"/>
    <mergeCell ref="M405:P405"/>
    <mergeCell ref="A389:Q389"/>
    <mergeCell ref="A390:Q390"/>
    <mergeCell ref="A391:Q391"/>
    <mergeCell ref="A392:Q392"/>
    <mergeCell ref="A393:Q393"/>
    <mergeCell ref="A394:Q394"/>
    <mergeCell ref="A383:Q383"/>
    <mergeCell ref="A384:Q384"/>
    <mergeCell ref="A385:Q385"/>
    <mergeCell ref="A386:Q386"/>
    <mergeCell ref="A387:Q387"/>
    <mergeCell ref="A388:Q388"/>
    <mergeCell ref="A377:Q377"/>
    <mergeCell ref="A378:Q378"/>
    <mergeCell ref="A379:Q379"/>
    <mergeCell ref="A380:Q380"/>
    <mergeCell ref="A381:Q381"/>
    <mergeCell ref="A382:Q382"/>
    <mergeCell ref="A371:Q371"/>
    <mergeCell ref="A372:Q372"/>
    <mergeCell ref="A373:Q373"/>
    <mergeCell ref="A374:Q374"/>
    <mergeCell ref="A375:Q375"/>
    <mergeCell ref="A376:Q376"/>
    <mergeCell ref="N364:P364"/>
    <mergeCell ref="A365:G365"/>
    <mergeCell ref="A366:G366"/>
    <mergeCell ref="H366:Q366"/>
    <mergeCell ref="A368:Q368"/>
    <mergeCell ref="A370:Q370"/>
    <mergeCell ref="A361:G361"/>
    <mergeCell ref="A362:G362"/>
    <mergeCell ref="A363:G363"/>
    <mergeCell ref="A364:G364"/>
    <mergeCell ref="H364:J364"/>
    <mergeCell ref="K364:M364"/>
    <mergeCell ref="A355:G355"/>
    <mergeCell ref="A356:G356"/>
    <mergeCell ref="A357:G357"/>
    <mergeCell ref="A358:G358"/>
    <mergeCell ref="A359:G359"/>
    <mergeCell ref="A360:G360"/>
    <mergeCell ref="A349:Q349"/>
    <mergeCell ref="A350:Q350"/>
    <mergeCell ref="A351:Q351"/>
    <mergeCell ref="A352:G352"/>
    <mergeCell ref="A353:G353"/>
    <mergeCell ref="A354:G354"/>
    <mergeCell ref="A342:Q342"/>
    <mergeCell ref="A343:Q343"/>
    <mergeCell ref="A344:Q344"/>
    <mergeCell ref="A345:P345"/>
    <mergeCell ref="A346:Q346"/>
    <mergeCell ref="A347:Q347"/>
    <mergeCell ref="A334:Q334"/>
    <mergeCell ref="A335:Q335"/>
    <mergeCell ref="A336:Q336"/>
    <mergeCell ref="A338:Q338"/>
    <mergeCell ref="A339:Q339"/>
    <mergeCell ref="A341:Q341"/>
    <mergeCell ref="A328:Q328"/>
    <mergeCell ref="A329:Q329"/>
    <mergeCell ref="A330:Q330"/>
    <mergeCell ref="A331:Q331"/>
    <mergeCell ref="A332:Q332"/>
    <mergeCell ref="A333:Q333"/>
    <mergeCell ref="A322:Q322"/>
    <mergeCell ref="A323:Q323"/>
    <mergeCell ref="A324:Q324"/>
    <mergeCell ref="A325:Q325"/>
    <mergeCell ref="A326:Q326"/>
    <mergeCell ref="A327:Q327"/>
    <mergeCell ref="A314:Q314"/>
    <mergeCell ref="A315:Q315"/>
    <mergeCell ref="A317:Q317"/>
    <mergeCell ref="A318:Q318"/>
    <mergeCell ref="A320:Q320"/>
    <mergeCell ref="A321:Q321"/>
    <mergeCell ref="A308:Q308"/>
    <mergeCell ref="A309:Q309"/>
    <mergeCell ref="A310:Q310"/>
    <mergeCell ref="A311:Q311"/>
    <mergeCell ref="A312:Q312"/>
    <mergeCell ref="A313:Q313"/>
    <mergeCell ref="A305:L305"/>
    <mergeCell ref="M305:Q305"/>
    <mergeCell ref="A306:L306"/>
    <mergeCell ref="M306:Q306"/>
    <mergeCell ref="A307:L307"/>
    <mergeCell ref="M307:Q307"/>
    <mergeCell ref="A302:L302"/>
    <mergeCell ref="M302:Q302"/>
    <mergeCell ref="A303:L303"/>
    <mergeCell ref="M303:Q303"/>
    <mergeCell ref="A304:L304"/>
    <mergeCell ref="M304:Q304"/>
    <mergeCell ref="A298:L298"/>
    <mergeCell ref="M298:Q298"/>
    <mergeCell ref="A299:Q299"/>
    <mergeCell ref="A300:Q300"/>
    <mergeCell ref="A301:L301"/>
    <mergeCell ref="M301:Q301"/>
    <mergeCell ref="A295:L295"/>
    <mergeCell ref="M295:Q295"/>
    <mergeCell ref="A296:L296"/>
    <mergeCell ref="M296:Q296"/>
    <mergeCell ref="A297:L297"/>
    <mergeCell ref="M297:Q297"/>
    <mergeCell ref="A290:Q290"/>
    <mergeCell ref="A291:Q291"/>
    <mergeCell ref="A292:Q292"/>
    <mergeCell ref="A293:Q293"/>
    <mergeCell ref="A294:L294"/>
    <mergeCell ref="M294:Q294"/>
    <mergeCell ref="A287:L287"/>
    <mergeCell ref="M287:Q287"/>
    <mergeCell ref="A288:L288"/>
    <mergeCell ref="M288:Q288"/>
    <mergeCell ref="A289:L289"/>
    <mergeCell ref="M289:Q289"/>
    <mergeCell ref="A282:Q282"/>
    <mergeCell ref="A283:Q283"/>
    <mergeCell ref="A284:Q284"/>
    <mergeCell ref="A285:L285"/>
    <mergeCell ref="M285:Q285"/>
    <mergeCell ref="A286:Q286"/>
    <mergeCell ref="A277:K277"/>
    <mergeCell ref="L277:Q277"/>
    <mergeCell ref="A278:Q278"/>
    <mergeCell ref="A279:K279"/>
    <mergeCell ref="L279:Q279"/>
    <mergeCell ref="A281:Q281"/>
    <mergeCell ref="A274:K274"/>
    <mergeCell ref="L274:Q274"/>
    <mergeCell ref="A275:K275"/>
    <mergeCell ref="L275:Q275"/>
    <mergeCell ref="A276:K276"/>
    <mergeCell ref="L276:Q276"/>
    <mergeCell ref="A271:K271"/>
    <mergeCell ref="L271:Q271"/>
    <mergeCell ref="A272:K272"/>
    <mergeCell ref="L272:Q272"/>
    <mergeCell ref="A273:K273"/>
    <mergeCell ref="L273:Q273"/>
    <mergeCell ref="A267:K267"/>
    <mergeCell ref="L267:Q267"/>
    <mergeCell ref="A268:K268"/>
    <mergeCell ref="L268:Q268"/>
    <mergeCell ref="A269:Q269"/>
    <mergeCell ref="A270:K270"/>
    <mergeCell ref="L270:Q270"/>
    <mergeCell ref="A264:K264"/>
    <mergeCell ref="L264:Q264"/>
    <mergeCell ref="A265:K265"/>
    <mergeCell ref="L265:Q265"/>
    <mergeCell ref="A266:K266"/>
    <mergeCell ref="L266:Q266"/>
    <mergeCell ref="A261:K261"/>
    <mergeCell ref="L261:Q261"/>
    <mergeCell ref="A262:K262"/>
    <mergeCell ref="L262:Q262"/>
    <mergeCell ref="A263:K263"/>
    <mergeCell ref="L263:Q263"/>
    <mergeCell ref="A258:K258"/>
    <mergeCell ref="L258:Q258"/>
    <mergeCell ref="A259:K259"/>
    <mergeCell ref="L259:Q259"/>
    <mergeCell ref="A260:K260"/>
    <mergeCell ref="L260:Q260"/>
    <mergeCell ref="A255:K255"/>
    <mergeCell ref="L255:Q255"/>
    <mergeCell ref="A256:K256"/>
    <mergeCell ref="L256:Q256"/>
    <mergeCell ref="A257:K257"/>
    <mergeCell ref="L257:Q257"/>
    <mergeCell ref="A252:K252"/>
    <mergeCell ref="L252:Q252"/>
    <mergeCell ref="A253:K253"/>
    <mergeCell ref="L253:Q253"/>
    <mergeCell ref="A254:K254"/>
    <mergeCell ref="L254:Q254"/>
    <mergeCell ref="A249:K249"/>
    <mergeCell ref="L249:Q249"/>
    <mergeCell ref="A250:K250"/>
    <mergeCell ref="L250:Q250"/>
    <mergeCell ref="A251:K251"/>
    <mergeCell ref="L251:Q251"/>
    <mergeCell ref="A242:K242"/>
    <mergeCell ref="L242:Q242"/>
    <mergeCell ref="A244:Q244"/>
    <mergeCell ref="A245:Q245"/>
    <mergeCell ref="A246:Q246"/>
    <mergeCell ref="A247:Q247"/>
    <mergeCell ref="A239:K239"/>
    <mergeCell ref="L239:Q239"/>
    <mergeCell ref="A240:K240"/>
    <mergeCell ref="L240:Q240"/>
    <mergeCell ref="A241:K241"/>
    <mergeCell ref="L241:Q241"/>
    <mergeCell ref="A236:K236"/>
    <mergeCell ref="L236:Q236"/>
    <mergeCell ref="A237:K237"/>
    <mergeCell ref="L237:Q237"/>
    <mergeCell ref="A238:K238"/>
    <mergeCell ref="L238:Q238"/>
    <mergeCell ref="A233:K233"/>
    <mergeCell ref="L233:Q233"/>
    <mergeCell ref="A234:K234"/>
    <mergeCell ref="L234:Q234"/>
    <mergeCell ref="A235:K235"/>
    <mergeCell ref="L235:Q235"/>
    <mergeCell ref="A229:Q229"/>
    <mergeCell ref="A230:Q230"/>
    <mergeCell ref="A231:K231"/>
    <mergeCell ref="L231:Q231"/>
    <mergeCell ref="A232:K232"/>
    <mergeCell ref="L232:Q232"/>
    <mergeCell ref="A222:Q222"/>
    <mergeCell ref="A223:Q224"/>
    <mergeCell ref="A225:Q225"/>
    <mergeCell ref="A226:Q226"/>
    <mergeCell ref="A227:Q227"/>
    <mergeCell ref="A228:Q228"/>
    <mergeCell ref="A220:J220"/>
    <mergeCell ref="K220:M220"/>
    <mergeCell ref="N220:Q220"/>
    <mergeCell ref="A221:J221"/>
    <mergeCell ref="K221:M221"/>
    <mergeCell ref="N221:Q221"/>
    <mergeCell ref="A218:J218"/>
    <mergeCell ref="K218:M218"/>
    <mergeCell ref="N218:Q218"/>
    <mergeCell ref="A219:J219"/>
    <mergeCell ref="K219:M219"/>
    <mergeCell ref="N219:Q219"/>
    <mergeCell ref="A216:J216"/>
    <mergeCell ref="K216:M216"/>
    <mergeCell ref="N216:Q216"/>
    <mergeCell ref="A217:J217"/>
    <mergeCell ref="K217:M217"/>
    <mergeCell ref="N217:Q217"/>
    <mergeCell ref="A214:J214"/>
    <mergeCell ref="K214:M214"/>
    <mergeCell ref="N214:Q214"/>
    <mergeCell ref="A215:J215"/>
    <mergeCell ref="K215:M215"/>
    <mergeCell ref="N215:Q215"/>
    <mergeCell ref="A212:J212"/>
    <mergeCell ref="K212:M212"/>
    <mergeCell ref="N212:Q212"/>
    <mergeCell ref="A213:J213"/>
    <mergeCell ref="K213:M213"/>
    <mergeCell ref="N213:Q213"/>
    <mergeCell ref="A210:J210"/>
    <mergeCell ref="K210:M210"/>
    <mergeCell ref="N210:Q210"/>
    <mergeCell ref="A211:J211"/>
    <mergeCell ref="K211:M211"/>
    <mergeCell ref="N211:Q211"/>
    <mergeCell ref="A208:J208"/>
    <mergeCell ref="K208:M208"/>
    <mergeCell ref="N208:Q208"/>
    <mergeCell ref="A209:J209"/>
    <mergeCell ref="K209:M209"/>
    <mergeCell ref="N209:Q209"/>
    <mergeCell ref="A206:J206"/>
    <mergeCell ref="K206:M206"/>
    <mergeCell ref="N206:Q206"/>
    <mergeCell ref="A207:J207"/>
    <mergeCell ref="K207:M207"/>
    <mergeCell ref="N207:Q207"/>
    <mergeCell ref="A202:I202"/>
    <mergeCell ref="J202:Q202"/>
    <mergeCell ref="A203:Q203"/>
    <mergeCell ref="A204:Q204"/>
    <mergeCell ref="A205:J205"/>
    <mergeCell ref="K205:M205"/>
    <mergeCell ref="N205:Q205"/>
    <mergeCell ref="A198:Q198"/>
    <mergeCell ref="A199:Q199"/>
    <mergeCell ref="A200:I200"/>
    <mergeCell ref="J200:Q200"/>
    <mergeCell ref="A201:I201"/>
    <mergeCell ref="J201:Q201"/>
    <mergeCell ref="A195:I195"/>
    <mergeCell ref="J195:Q195"/>
    <mergeCell ref="A196:I196"/>
    <mergeCell ref="J196:Q196"/>
    <mergeCell ref="A197:I197"/>
    <mergeCell ref="J197:Q197"/>
    <mergeCell ref="A190:J190"/>
    <mergeCell ref="K190:Q190"/>
    <mergeCell ref="A191:Q191"/>
    <mergeCell ref="A192:Q192"/>
    <mergeCell ref="A193:Q193"/>
    <mergeCell ref="A194:Q194"/>
    <mergeCell ref="A187:J187"/>
    <mergeCell ref="K187:M187"/>
    <mergeCell ref="N187:Q187"/>
    <mergeCell ref="A188:J188"/>
    <mergeCell ref="K188:Q188"/>
    <mergeCell ref="A189:G189"/>
    <mergeCell ref="H189:Q189"/>
    <mergeCell ref="A184:J184"/>
    <mergeCell ref="K184:Q184"/>
    <mergeCell ref="A185:I185"/>
    <mergeCell ref="J185:L185"/>
    <mergeCell ref="M185:Q185"/>
    <mergeCell ref="A186:J186"/>
    <mergeCell ref="K186:M186"/>
    <mergeCell ref="N186:Q186"/>
    <mergeCell ref="A182:J182"/>
    <mergeCell ref="K182:M182"/>
    <mergeCell ref="N182:Q182"/>
    <mergeCell ref="A183:J183"/>
    <mergeCell ref="K183:M183"/>
    <mergeCell ref="N183:Q183"/>
    <mergeCell ref="A180:J180"/>
    <mergeCell ref="K180:M180"/>
    <mergeCell ref="N180:Q180"/>
    <mergeCell ref="A181:J181"/>
    <mergeCell ref="K181:M181"/>
    <mergeCell ref="N181:Q181"/>
    <mergeCell ref="A177:J177"/>
    <mergeCell ref="K177:Q177"/>
    <mergeCell ref="A178:J178"/>
    <mergeCell ref="K178:M178"/>
    <mergeCell ref="N178:Q178"/>
    <mergeCell ref="A179:J179"/>
    <mergeCell ref="K179:M179"/>
    <mergeCell ref="N179:Q179"/>
    <mergeCell ref="A175:J175"/>
    <mergeCell ref="K175:M175"/>
    <mergeCell ref="N175:Q175"/>
    <mergeCell ref="A176:J176"/>
    <mergeCell ref="K176:M176"/>
    <mergeCell ref="N176:Q176"/>
    <mergeCell ref="A173:J173"/>
    <mergeCell ref="K173:M173"/>
    <mergeCell ref="N173:Q173"/>
    <mergeCell ref="A174:J174"/>
    <mergeCell ref="K174:M174"/>
    <mergeCell ref="N174:Q174"/>
    <mergeCell ref="A170:J170"/>
    <mergeCell ref="K170:Q170"/>
    <mergeCell ref="A171:J171"/>
    <mergeCell ref="K171:M171"/>
    <mergeCell ref="N171:Q171"/>
    <mergeCell ref="A172:J172"/>
    <mergeCell ref="K172:M172"/>
    <mergeCell ref="N172:Q172"/>
    <mergeCell ref="A168:J168"/>
    <mergeCell ref="K168:M168"/>
    <mergeCell ref="N168:Q168"/>
    <mergeCell ref="A169:J169"/>
    <mergeCell ref="K169:M169"/>
    <mergeCell ref="N169:Q169"/>
    <mergeCell ref="A165:J165"/>
    <mergeCell ref="K165:Q165"/>
    <mergeCell ref="A166:J166"/>
    <mergeCell ref="K166:M166"/>
    <mergeCell ref="N166:Q166"/>
    <mergeCell ref="A167:J167"/>
    <mergeCell ref="K167:M167"/>
    <mergeCell ref="N167:Q167"/>
    <mergeCell ref="A162:J162"/>
    <mergeCell ref="K162:Q162"/>
    <mergeCell ref="A163:J163"/>
    <mergeCell ref="K163:M163"/>
    <mergeCell ref="N163:Q163"/>
    <mergeCell ref="A164:J164"/>
    <mergeCell ref="K164:M164"/>
    <mergeCell ref="N164:Q164"/>
    <mergeCell ref="A160:J160"/>
    <mergeCell ref="K160:M160"/>
    <mergeCell ref="N160:Q160"/>
    <mergeCell ref="A161:J161"/>
    <mergeCell ref="K161:M161"/>
    <mergeCell ref="N161:Q161"/>
    <mergeCell ref="A158:J158"/>
    <mergeCell ref="K158:M158"/>
    <mergeCell ref="N158:Q158"/>
    <mergeCell ref="A159:J159"/>
    <mergeCell ref="K159:M159"/>
    <mergeCell ref="N159:Q159"/>
    <mergeCell ref="A156:J156"/>
    <mergeCell ref="K156:M156"/>
    <mergeCell ref="N156:Q156"/>
    <mergeCell ref="A157:J157"/>
    <mergeCell ref="K157:M157"/>
    <mergeCell ref="N157:Q157"/>
    <mergeCell ref="A152:Q152"/>
    <mergeCell ref="A153:Q153"/>
    <mergeCell ref="A154:J154"/>
    <mergeCell ref="K154:Q154"/>
    <mergeCell ref="A155:J155"/>
    <mergeCell ref="K155:M155"/>
    <mergeCell ref="N155:Q155"/>
    <mergeCell ref="A148:J148"/>
    <mergeCell ref="K148:M148"/>
    <mergeCell ref="N148:Q148"/>
    <mergeCell ref="A149:J149"/>
    <mergeCell ref="K149:Q149"/>
    <mergeCell ref="A151:Q151"/>
    <mergeCell ref="A146:J146"/>
    <mergeCell ref="K146:M146"/>
    <mergeCell ref="N146:Q146"/>
    <mergeCell ref="A147:J147"/>
    <mergeCell ref="K147:M147"/>
    <mergeCell ref="N147:Q147"/>
    <mergeCell ref="A143:J143"/>
    <mergeCell ref="K143:Q143"/>
    <mergeCell ref="A144:J144"/>
    <mergeCell ref="K144:M144"/>
    <mergeCell ref="N144:Q144"/>
    <mergeCell ref="A145:J145"/>
    <mergeCell ref="K145:M145"/>
    <mergeCell ref="N145:Q145"/>
    <mergeCell ref="A140:J140"/>
    <mergeCell ref="K140:M140"/>
    <mergeCell ref="N140:Q140"/>
    <mergeCell ref="A141:J141"/>
    <mergeCell ref="K141:Q141"/>
    <mergeCell ref="A142:J142"/>
    <mergeCell ref="K142:M142"/>
    <mergeCell ref="N142:Q142"/>
    <mergeCell ref="A138:J138"/>
    <mergeCell ref="K138:M138"/>
    <mergeCell ref="N138:Q138"/>
    <mergeCell ref="A139:J139"/>
    <mergeCell ref="K139:M139"/>
    <mergeCell ref="N139:Q139"/>
    <mergeCell ref="A135:J135"/>
    <mergeCell ref="K135:M135"/>
    <mergeCell ref="N135:Q135"/>
    <mergeCell ref="A136:J136"/>
    <mergeCell ref="K136:Q136"/>
    <mergeCell ref="A137:J137"/>
    <mergeCell ref="K137:M137"/>
    <mergeCell ref="N137:Q137"/>
    <mergeCell ref="A133:J133"/>
    <mergeCell ref="K133:M133"/>
    <mergeCell ref="N133:Q133"/>
    <mergeCell ref="A134:J134"/>
    <mergeCell ref="K134:M134"/>
    <mergeCell ref="N134:Q134"/>
    <mergeCell ref="A131:J131"/>
    <mergeCell ref="K131:M131"/>
    <mergeCell ref="N131:Q131"/>
    <mergeCell ref="A132:J132"/>
    <mergeCell ref="K132:M132"/>
    <mergeCell ref="N132:Q132"/>
    <mergeCell ref="A127:Q127"/>
    <mergeCell ref="A128:Q128"/>
    <mergeCell ref="A129:J129"/>
    <mergeCell ref="K129:Q129"/>
    <mergeCell ref="A130:J130"/>
    <mergeCell ref="K130:M130"/>
    <mergeCell ref="N130:Q130"/>
    <mergeCell ref="A122:K122"/>
    <mergeCell ref="M122:Q122"/>
    <mergeCell ref="A123:Q123"/>
    <mergeCell ref="A124:Q124"/>
    <mergeCell ref="A125:Q125"/>
    <mergeCell ref="A126:Q126"/>
    <mergeCell ref="A117:Q118"/>
    <mergeCell ref="A119:Q119"/>
    <mergeCell ref="A120:L120"/>
    <mergeCell ref="M120:Q120"/>
    <mergeCell ref="A121:L121"/>
    <mergeCell ref="M121:Q121"/>
    <mergeCell ref="A115:G115"/>
    <mergeCell ref="H115:I115"/>
    <mergeCell ref="K115:L115"/>
    <mergeCell ref="M115:N115"/>
    <mergeCell ref="O115:Q115"/>
    <mergeCell ref="A116:Q116"/>
    <mergeCell ref="A113:G113"/>
    <mergeCell ref="H113:I113"/>
    <mergeCell ref="K113:L113"/>
    <mergeCell ref="M113:N113"/>
    <mergeCell ref="O113:Q113"/>
    <mergeCell ref="A114:G114"/>
    <mergeCell ref="H114:I114"/>
    <mergeCell ref="K114:L114"/>
    <mergeCell ref="M114:N114"/>
    <mergeCell ref="O114:Q114"/>
    <mergeCell ref="A111:G111"/>
    <mergeCell ref="H111:I111"/>
    <mergeCell ref="K111:L111"/>
    <mergeCell ref="M111:N111"/>
    <mergeCell ref="O111:Q111"/>
    <mergeCell ref="A112:G112"/>
    <mergeCell ref="H112:I112"/>
    <mergeCell ref="K112:L112"/>
    <mergeCell ref="M112:N112"/>
    <mergeCell ref="O112:Q112"/>
    <mergeCell ref="A109:G109"/>
    <mergeCell ref="H109:I109"/>
    <mergeCell ref="K109:L109"/>
    <mergeCell ref="M109:N109"/>
    <mergeCell ref="O109:Q109"/>
    <mergeCell ref="A110:G110"/>
    <mergeCell ref="H110:I110"/>
    <mergeCell ref="K110:L110"/>
    <mergeCell ref="M110:N110"/>
    <mergeCell ref="O110:Q110"/>
    <mergeCell ref="A107:G107"/>
    <mergeCell ref="H107:I107"/>
    <mergeCell ref="K107:L107"/>
    <mergeCell ref="M107:N107"/>
    <mergeCell ref="O107:Q107"/>
    <mergeCell ref="A108:G108"/>
    <mergeCell ref="H108:I108"/>
    <mergeCell ref="K108:L108"/>
    <mergeCell ref="M108:N108"/>
    <mergeCell ref="O108:Q108"/>
    <mergeCell ref="A105:G105"/>
    <mergeCell ref="H105:I105"/>
    <mergeCell ref="K105:L105"/>
    <mergeCell ref="M105:N105"/>
    <mergeCell ref="O105:Q105"/>
    <mergeCell ref="A106:G106"/>
    <mergeCell ref="H106:I106"/>
    <mergeCell ref="K106:L106"/>
    <mergeCell ref="M106:N106"/>
    <mergeCell ref="O106:Q106"/>
    <mergeCell ref="A103:Q103"/>
    <mergeCell ref="A104:G104"/>
    <mergeCell ref="H104:I104"/>
    <mergeCell ref="K104:L104"/>
    <mergeCell ref="M104:N104"/>
    <mergeCell ref="O104:Q104"/>
    <mergeCell ref="A97:Q97"/>
    <mergeCell ref="A98:Q98"/>
    <mergeCell ref="A99:Q99"/>
    <mergeCell ref="A100:Q100"/>
    <mergeCell ref="A101:Q101"/>
    <mergeCell ref="A102:G102"/>
    <mergeCell ref="H102:I102"/>
    <mergeCell ref="K102:L102"/>
    <mergeCell ref="M102:N102"/>
    <mergeCell ref="O102:Q102"/>
    <mergeCell ref="A91:Q91"/>
    <mergeCell ref="A92:Q92"/>
    <mergeCell ref="A93:Q93"/>
    <mergeCell ref="A94:Q94"/>
    <mergeCell ref="A95:Q95"/>
    <mergeCell ref="A96:Q96"/>
    <mergeCell ref="A88:K88"/>
    <mergeCell ref="L88:Q88"/>
    <mergeCell ref="A89:K89"/>
    <mergeCell ref="L89:Q89"/>
    <mergeCell ref="A90:K90"/>
    <mergeCell ref="L90:Q90"/>
    <mergeCell ref="A84:K84"/>
    <mergeCell ref="L84:Q84"/>
    <mergeCell ref="A85:K85"/>
    <mergeCell ref="L85:Q85"/>
    <mergeCell ref="A86:Q86"/>
    <mergeCell ref="A87:Q87"/>
    <mergeCell ref="A81:K81"/>
    <mergeCell ref="L81:Q81"/>
    <mergeCell ref="A82:K82"/>
    <mergeCell ref="L82:Q82"/>
    <mergeCell ref="A83:K83"/>
    <mergeCell ref="L83:Q83"/>
    <mergeCell ref="A78:K78"/>
    <mergeCell ref="L78:Q78"/>
    <mergeCell ref="A79:K79"/>
    <mergeCell ref="L79:Q79"/>
    <mergeCell ref="A80:K80"/>
    <mergeCell ref="L80:Q80"/>
    <mergeCell ref="A74:K74"/>
    <mergeCell ref="L74:Q74"/>
    <mergeCell ref="A75:K75"/>
    <mergeCell ref="L75:Q75"/>
    <mergeCell ref="A76:Q76"/>
    <mergeCell ref="A77:Q77"/>
    <mergeCell ref="A71:K71"/>
    <mergeCell ref="L71:Q71"/>
    <mergeCell ref="A72:K72"/>
    <mergeCell ref="L72:Q72"/>
    <mergeCell ref="A73:K73"/>
    <mergeCell ref="L73:Q73"/>
    <mergeCell ref="A68:K68"/>
    <mergeCell ref="L68:Q68"/>
    <mergeCell ref="A69:K69"/>
    <mergeCell ref="L69:Q69"/>
    <mergeCell ref="A70:K70"/>
    <mergeCell ref="L70:Q70"/>
    <mergeCell ref="A62:Q62"/>
    <mergeCell ref="A63:Q63"/>
    <mergeCell ref="A64:Q64"/>
    <mergeCell ref="A65:Q65"/>
    <mergeCell ref="A66:Q66"/>
    <mergeCell ref="A67:K67"/>
    <mergeCell ref="L67:Q67"/>
    <mergeCell ref="A56:Q56"/>
    <mergeCell ref="A57:Q57"/>
    <mergeCell ref="A58:Q58"/>
    <mergeCell ref="A59:Q59"/>
    <mergeCell ref="A60:Q60"/>
    <mergeCell ref="A61:Q61"/>
    <mergeCell ref="A54:G54"/>
    <mergeCell ref="H54:I54"/>
    <mergeCell ref="K54:L54"/>
    <mergeCell ref="M54:N54"/>
    <mergeCell ref="O54:Q54"/>
    <mergeCell ref="A55:G55"/>
    <mergeCell ref="H55:I55"/>
    <mergeCell ref="K55:L55"/>
    <mergeCell ref="M55:N55"/>
    <mergeCell ref="O55:Q55"/>
    <mergeCell ref="A49:Q49"/>
    <mergeCell ref="A50:Q50"/>
    <mergeCell ref="A51:Q51"/>
    <mergeCell ref="A52:Q52"/>
    <mergeCell ref="A53:G53"/>
    <mergeCell ref="H53:I53"/>
    <mergeCell ref="K53:L53"/>
    <mergeCell ref="M53:N53"/>
    <mergeCell ref="O53:Q53"/>
    <mergeCell ref="A47:G47"/>
    <mergeCell ref="H47:I47"/>
    <mergeCell ref="K47:L47"/>
    <mergeCell ref="M47:N47"/>
    <mergeCell ref="O47:Q47"/>
    <mergeCell ref="A48:G48"/>
    <mergeCell ref="H48:I48"/>
    <mergeCell ref="K48:L48"/>
    <mergeCell ref="M48:N48"/>
    <mergeCell ref="O48:Q48"/>
    <mergeCell ref="A45:G45"/>
    <mergeCell ref="H45:I45"/>
    <mergeCell ref="K45:L45"/>
    <mergeCell ref="M45:N45"/>
    <mergeCell ref="O45:Q45"/>
    <mergeCell ref="A46:G46"/>
    <mergeCell ref="H46:I46"/>
    <mergeCell ref="K46:L46"/>
    <mergeCell ref="M46:N46"/>
    <mergeCell ref="O46:Q46"/>
    <mergeCell ref="A43:G43"/>
    <mergeCell ref="H43:I43"/>
    <mergeCell ref="K43:L43"/>
    <mergeCell ref="M43:N43"/>
    <mergeCell ref="O43:Q43"/>
    <mergeCell ref="A44:G44"/>
    <mergeCell ref="H44:I44"/>
    <mergeCell ref="K44:L44"/>
    <mergeCell ref="M44:N44"/>
    <mergeCell ref="O44:Q44"/>
    <mergeCell ref="A37:Q37"/>
    <mergeCell ref="A38:Q38"/>
    <mergeCell ref="A39:Q39"/>
    <mergeCell ref="A40:Q40"/>
    <mergeCell ref="A41:Q41"/>
    <mergeCell ref="A42:Q42"/>
    <mergeCell ref="A34:K34"/>
    <mergeCell ref="L34:Q34"/>
    <mergeCell ref="A35:K35"/>
    <mergeCell ref="L35:Q35"/>
    <mergeCell ref="A36:K36"/>
    <mergeCell ref="L36:Q36"/>
    <mergeCell ref="A31:K31"/>
    <mergeCell ref="L31:Q31"/>
    <mergeCell ref="A32:K32"/>
    <mergeCell ref="L32:Q32"/>
    <mergeCell ref="A33:K33"/>
    <mergeCell ref="L33:Q33"/>
    <mergeCell ref="A28:K28"/>
    <mergeCell ref="L28:Q28"/>
    <mergeCell ref="A29:K29"/>
    <mergeCell ref="L29:Q29"/>
    <mergeCell ref="A30:K30"/>
    <mergeCell ref="L30:Q30"/>
    <mergeCell ref="A25:K25"/>
    <mergeCell ref="L25:Q25"/>
    <mergeCell ref="A26:K26"/>
    <mergeCell ref="L26:Q26"/>
    <mergeCell ref="A27:K27"/>
    <mergeCell ref="L27:Q27"/>
    <mergeCell ref="A22:K22"/>
    <mergeCell ref="L22:Q22"/>
    <mergeCell ref="A23:K23"/>
    <mergeCell ref="L23:Q23"/>
    <mergeCell ref="A24:K24"/>
    <mergeCell ref="L24:Q24"/>
    <mergeCell ref="A17:Q17"/>
    <mergeCell ref="A18:Q18"/>
    <mergeCell ref="A19:Q19"/>
    <mergeCell ref="A20:K20"/>
    <mergeCell ref="L20:Q20"/>
    <mergeCell ref="A21:K21"/>
    <mergeCell ref="L21:Q21"/>
    <mergeCell ref="A14:K14"/>
    <mergeCell ref="L14:Q14"/>
    <mergeCell ref="A15:K15"/>
    <mergeCell ref="L15:Q15"/>
    <mergeCell ref="A16:K16"/>
    <mergeCell ref="L16:Q16"/>
    <mergeCell ref="A9:Q9"/>
    <mergeCell ref="A10:Q10"/>
    <mergeCell ref="A11:Q11"/>
    <mergeCell ref="A12:K12"/>
    <mergeCell ref="L12:Q12"/>
    <mergeCell ref="A13:Q13"/>
    <mergeCell ref="A1:Q1"/>
    <mergeCell ref="A2:Q2"/>
    <mergeCell ref="A4:Q4"/>
    <mergeCell ref="A6:Q6"/>
    <mergeCell ref="A7:Q7"/>
    <mergeCell ref="A8:Q8"/>
  </mergeCells>
  <pageMargins left="0.35433070866141736" right="0" top="0.43307086614173229" bottom="0.59055118110236227" header="0.11811023622047245" footer="0.39370078740157483"/>
  <pageSetup scale="78" fitToHeight="0" orientation="portrait" r:id="rId1"/>
  <headerFooter>
    <oddFooter>&amp;CPágina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OCTUBRE</vt:lpstr>
      <vt:lpstr>OCTUBRE!_GoBack</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Elida Cortes</dc:creator>
  <cp:lastModifiedBy>Lucila Filomena Cruz</cp:lastModifiedBy>
  <cp:lastPrinted>2021-11-22T16:33:58Z</cp:lastPrinted>
  <dcterms:created xsi:type="dcterms:W3CDTF">2021-11-20T19:39:48Z</dcterms:created>
  <dcterms:modified xsi:type="dcterms:W3CDTF">2021-11-22T16:39:44Z</dcterms:modified>
</cp:coreProperties>
</file>