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1 SUBDIRECCION\LUCILA\CD NOV-22 FINANC\"/>
    </mc:Choice>
  </mc:AlternateContent>
  <bookViews>
    <workbookView xWindow="0" yWindow="0" windowWidth="24000" windowHeight="9735"/>
  </bookViews>
  <sheets>
    <sheet name="NOVIEMBRE" sheetId="13" r:id="rId1"/>
  </sheets>
  <definedNames>
    <definedName name="_GoBack" localSheetId="0">NOVIEMBRE!$A$394</definedName>
    <definedName name="_xlnm.Print_Area" localSheetId="0">NOVIEMBRE!$A$1:$Q$440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14" i="13" l="1"/>
  <c r="P115" i="13"/>
  <c r="P116" i="13"/>
  <c r="P117" i="13"/>
  <c r="P118" i="13"/>
  <c r="P119" i="13"/>
  <c r="P120" i="13"/>
  <c r="P121" i="13"/>
  <c r="P113" i="13"/>
  <c r="H122" i="13"/>
  <c r="J122" i="13"/>
  <c r="L122" i="13"/>
  <c r="N122" i="13"/>
  <c r="J49" i="13"/>
  <c r="L49" i="13"/>
  <c r="N49" i="13"/>
  <c r="H49" i="13"/>
  <c r="P46" i="13"/>
  <c r="P47" i="13"/>
  <c r="P48" i="13"/>
  <c r="P45" i="13"/>
  <c r="P122" i="13" l="1"/>
  <c r="P49" i="13"/>
  <c r="Q392" i="13"/>
  <c r="Q399" i="13"/>
  <c r="Q401" i="13" l="1"/>
  <c r="L289" i="13"/>
  <c r="J219" i="13"/>
  <c r="L150" i="13"/>
  <c r="L144" i="13"/>
  <c r="L82" i="13"/>
  <c r="P392" i="13" l="1"/>
  <c r="L16" i="13" l="1"/>
  <c r="L12" i="13" s="1"/>
  <c r="L285" i="13" l="1"/>
  <c r="L284" i="13"/>
  <c r="L272" i="13"/>
  <c r="L276" i="13" l="1"/>
  <c r="L273" i="13"/>
  <c r="L271" i="13"/>
  <c r="K223" i="13" l="1"/>
  <c r="J213" i="13"/>
  <c r="K173" i="13"/>
  <c r="K160" i="13"/>
  <c r="L133" i="13"/>
  <c r="P398" i="13" l="1"/>
  <c r="P395" i="13"/>
  <c r="P399" i="13" s="1"/>
  <c r="P400" i="13" s="1"/>
  <c r="O399" i="13"/>
  <c r="O392" i="13"/>
  <c r="P401" i="13" l="1"/>
  <c r="N399" i="13"/>
  <c r="M399" i="13"/>
  <c r="L399" i="13"/>
  <c r="K399" i="13"/>
  <c r="I399" i="13"/>
  <c r="H399" i="13"/>
  <c r="G399" i="13"/>
  <c r="J398" i="13"/>
  <c r="J395" i="13"/>
  <c r="O401" i="13"/>
  <c r="N392" i="13"/>
  <c r="M392" i="13"/>
  <c r="L392" i="13"/>
  <c r="K392" i="13"/>
  <c r="J392" i="13"/>
  <c r="I392" i="13"/>
  <c r="H392" i="13"/>
  <c r="G392" i="13"/>
  <c r="L364" i="13"/>
  <c r="O312" i="13"/>
  <c r="L282" i="13"/>
  <c r="L280" i="13"/>
  <c r="L279" i="13"/>
  <c r="L274" i="13"/>
  <c r="L254" i="13"/>
  <c r="L248" i="13"/>
  <c r="N230" i="13"/>
  <c r="K198" i="13"/>
  <c r="K191" i="13"/>
  <c r="K182" i="13"/>
  <c r="K176" i="13"/>
  <c r="L148" i="13"/>
  <c r="L139" i="13"/>
  <c r="L99" i="13"/>
  <c r="L93" i="13"/>
  <c r="L71" i="13"/>
  <c r="N58" i="13"/>
  <c r="L58" i="13"/>
  <c r="J58" i="13"/>
  <c r="H58" i="13"/>
  <c r="P57" i="13"/>
  <c r="P58" i="13" s="1"/>
  <c r="K202" i="13" l="1"/>
  <c r="L156" i="13"/>
  <c r="K224" i="13"/>
  <c r="K230" i="13" s="1"/>
  <c r="K401" i="13"/>
  <c r="L258" i="13"/>
  <c r="I401" i="13"/>
  <c r="L269" i="13"/>
  <c r="L299" i="13" s="1"/>
  <c r="N401" i="13"/>
  <c r="M400" i="13"/>
  <c r="G400" i="13"/>
  <c r="H401" i="13"/>
  <c r="L401" i="13"/>
  <c r="J399" i="13"/>
  <c r="J400" i="13" s="1"/>
  <c r="M401" i="13"/>
  <c r="G401" i="13"/>
  <c r="J401" i="13" l="1"/>
  <c r="L402" i="13" s="1"/>
  <c r="K204" i="13"/>
  <c r="K206" i="13" l="1"/>
</calcChain>
</file>

<file path=xl/sharedStrings.xml><?xml version="1.0" encoding="utf-8"?>
<sst xmlns="http://schemas.openxmlformats.org/spreadsheetml/2006/main" count="397" uniqueCount="353">
  <si>
    <t>1.- NOTAS AL ESTADO DE SITUACIÓN FINANCIERA</t>
  </si>
  <si>
    <t>EFECTIVO Y EQUIVALENTE</t>
  </si>
  <si>
    <t>BANCOS</t>
  </si>
  <si>
    <t>Participaciones</t>
  </si>
  <si>
    <t>Capufe</t>
  </si>
  <si>
    <t>TOTAL</t>
  </si>
  <si>
    <t>BIENES DISPONIBLES PARA SU TRANSFORMACIÓN O CONSUMO</t>
  </si>
  <si>
    <t>BIENES MUEBLES, INMUEBLES E INTANGIBLES</t>
  </si>
  <si>
    <t>ESTIMACIONES Y DETERIOROS</t>
  </si>
  <si>
    <t>2.- ESTADO DE ACTIVIDADES</t>
  </si>
  <si>
    <t>IMPUESTOS</t>
  </si>
  <si>
    <t>Impuesto sobre el  Patrimonio</t>
  </si>
  <si>
    <t>Multas</t>
  </si>
  <si>
    <t>DERECHOS</t>
  </si>
  <si>
    <t>Otros Derechos</t>
  </si>
  <si>
    <t>PRODUCTOS</t>
  </si>
  <si>
    <t>APROVECHAMIENTOS</t>
  </si>
  <si>
    <t>Accesorios de Aprovechamiento</t>
  </si>
  <si>
    <t>Otros Aprovechamientos</t>
  </si>
  <si>
    <t>PARTICIPACIONES</t>
  </si>
  <si>
    <t>Ministración de Participaciones</t>
  </si>
  <si>
    <t>APORTACIONES FEDERALES</t>
  </si>
  <si>
    <t>CONVENIOS FEDERALES</t>
  </si>
  <si>
    <t>CONVENIOS ESTADO MUNICIPIO</t>
  </si>
  <si>
    <t>TOTAL DE INGRESOS</t>
  </si>
  <si>
    <t>3.- ESTADO DE VARIACIÓN DE LA HACIENDA PÚBLICA</t>
  </si>
  <si>
    <t>4.- NOTAS AL ESTADO DE FLUJO DE EFECTIVO</t>
  </si>
  <si>
    <t>Total de Efectivo y Equivalentes</t>
  </si>
  <si>
    <t>Ahorro/Desahorro antes de rubros extraordinarios</t>
  </si>
  <si>
    <t>Depreciación</t>
  </si>
  <si>
    <t>Amortización</t>
  </si>
  <si>
    <t>Incrementos en las provisiones</t>
  </si>
  <si>
    <t>Incremento en inversiones producido por revaluación</t>
  </si>
  <si>
    <t>Incremento en cuentas por cobrar</t>
  </si>
  <si>
    <t>5. CONCILIACIÓN ENTRE LOS INGRESOS PRESUPUESTARIOS Y CONTABLES, ASÍ COMO ENTRE LOS EGRESOS PRESUPUESTARIOS Y LOS GASTOS CONTABLES</t>
  </si>
  <si>
    <t>1.-Ingresos Presupuestarios</t>
  </si>
  <si>
    <t>2. Más ingresos contables no presupuestarios</t>
  </si>
  <si>
    <t>Incremento por variación de inventarios</t>
  </si>
  <si>
    <t>Disminución del exceso de estimaciones por pérdida o deterioro u  obsolescencia</t>
  </si>
  <si>
    <t>Disminución del exceso de provisiones</t>
  </si>
  <si>
    <t>Otros Ingresos Contables no presupuestarios</t>
  </si>
  <si>
    <t>3. Menos ingresos presupuestarios no contables</t>
  </si>
  <si>
    <t>Ingresos derivados de financiamientos</t>
  </si>
  <si>
    <t>Otros ingresos presupuestarios no contables</t>
  </si>
  <si>
    <t>Conciliación entre los Egresos Presupuestarios y los Gastos  Contables</t>
  </si>
  <si>
    <t>1.Total de egresos (presupuestarios)</t>
  </si>
  <si>
    <t>2. Menos egresos presupuestarios no contables</t>
  </si>
  <si>
    <t>Edificio no Habitacional</t>
  </si>
  <si>
    <t>Infraestructura</t>
  </si>
  <si>
    <t>Otros Egresos Presupuestales No contables</t>
  </si>
  <si>
    <t>Provisiones</t>
  </si>
  <si>
    <t>Disminuciones de inventarios</t>
  </si>
  <si>
    <t>Aumento por insuficiencia de provisiones</t>
  </si>
  <si>
    <t>Otros Gastos</t>
  </si>
  <si>
    <t>Otros Gastos Contables No Presupuestales.</t>
  </si>
  <si>
    <t>Total de Gastos contables ( 4= 1- 2 + 3)</t>
  </si>
  <si>
    <t>CUENTAS DE INGRESOS</t>
  </si>
  <si>
    <t>Ley de Ingreso Estimada</t>
  </si>
  <si>
    <t>Ley de Ingreso por ejecutar</t>
  </si>
  <si>
    <t>Ley de Ingreso Recaudada</t>
  </si>
  <si>
    <t>CUENTAS DE EGRESOS</t>
  </si>
  <si>
    <t xml:space="preserve">Presupuesto de Egreso aprobado       </t>
  </si>
  <si>
    <t>Presupuesto de Egresos por ejercer</t>
  </si>
  <si>
    <t>Presupuesto de Egresos devengado</t>
  </si>
  <si>
    <t>Presupuesto de Egresos pagado</t>
  </si>
  <si>
    <t>JUICIOS LAUDOS LABORALES</t>
  </si>
  <si>
    <t>1.- Introducción</t>
  </si>
  <si>
    <t>Así mismo con la descripción detallada de las presentes notas, se generan una información completa y comprensible del ejercicio de la Administración Pública, que coadyuve a una mejor determinación del futuro financiero de esta Administración.</t>
  </si>
  <si>
    <t>6.- Políticas de Contabilidad Significativas</t>
  </si>
  <si>
    <t>7.- Posición en moneda extranjera y protección con riesgo de cambio</t>
  </si>
  <si>
    <t>9.- Fideicomisos, mandatos y análogos</t>
  </si>
  <si>
    <t>CONCEPTOS</t>
  </si>
  <si>
    <t>ENERO</t>
  </si>
  <si>
    <t xml:space="preserve">Impuestos </t>
  </si>
  <si>
    <t xml:space="preserve">Derechos </t>
  </si>
  <si>
    <t xml:space="preserve">Productos </t>
  </si>
  <si>
    <t xml:space="preserve">Aprovechamiento </t>
  </si>
  <si>
    <t>14.- Información por segmentos</t>
  </si>
  <si>
    <t>15.- Eventos Posteriores al Cierre</t>
  </si>
  <si>
    <t>16.- Partes Relacionadas</t>
  </si>
  <si>
    <t>"Bajo protesta de decir verdad declara que los estados financieros y sus notas, son razonablemente correctos y son responsabilidad del emisor"</t>
  </si>
  <si>
    <t>Terrenos</t>
  </si>
  <si>
    <t>NOTAS DE DESGLOSE</t>
  </si>
  <si>
    <t>CUENTAS POR PAGAR A CORTO PLAZO</t>
  </si>
  <si>
    <t>JUICIOS  ÁREA CIVIL</t>
  </si>
  <si>
    <t>Por lo anterior, los estados financieros del Municipio del Centro, proveen información oportuna para la toma de decisiones, así como para la correcta transparencia de la información de los recursos públicos ejercidos. En resumen, los estados financieros constituyen la base financiera para la evaluación del desempeño, la rendición de cuentas, la transparencia fiscal y la fiscalización de la Cuenta Pública.</t>
  </si>
  <si>
    <t>FONDOS DISTINTOS DE APORTACIONES</t>
  </si>
  <si>
    <t>Aportaciones Federales</t>
  </si>
  <si>
    <t>Convenios Federales</t>
  </si>
  <si>
    <t>Incentivos Derivados de la Colaboración Fiscal</t>
  </si>
  <si>
    <t>Fondos Distintos de Aportación</t>
  </si>
  <si>
    <t>ACTIVO CIRCULANTE</t>
  </si>
  <si>
    <t>EFECTIVO</t>
  </si>
  <si>
    <t>CONCEPTO</t>
  </si>
  <si>
    <t>Cuentas por Cobrar</t>
  </si>
  <si>
    <t>Deudores Diversos</t>
  </si>
  <si>
    <t>SUMA</t>
  </si>
  <si>
    <t>PASIVO CIRCULANTE</t>
  </si>
  <si>
    <t>SUMAS</t>
  </si>
  <si>
    <t>ACTIVO NO CIRCULANTE</t>
  </si>
  <si>
    <t>CUENTAS POR PAGAR A LARGO PLAZO</t>
  </si>
  <si>
    <t>DEUDA PÚBLICA A LARGO PLAZO</t>
  </si>
  <si>
    <t xml:space="preserve"> NOTAS DE GESTIÓN ADMINISTRATIVA</t>
  </si>
  <si>
    <t>Ley de Ingreso devengada</t>
  </si>
  <si>
    <t>Accesorios de Impuestos</t>
  </si>
  <si>
    <t>Derechos por prestación de servicios</t>
  </si>
  <si>
    <t>Accesorios de Derechos</t>
  </si>
  <si>
    <t>INCENTIVOS DERIVADOS DE LA COLABORACIÓN FISCAL</t>
  </si>
  <si>
    <t>Secretaría del Trabajo y Previsión Social</t>
  </si>
  <si>
    <t>PROFECO</t>
  </si>
  <si>
    <t>Gastos de Ejecución de Multas Federales</t>
  </si>
  <si>
    <t>FEBRERO</t>
  </si>
  <si>
    <t>Maquinaria, Otros Equipos y Herramientas</t>
  </si>
  <si>
    <t>MARZO</t>
  </si>
  <si>
    <t>ABRIL</t>
  </si>
  <si>
    <t>Mobiliario y Equipo Educacional y Recreativo</t>
  </si>
  <si>
    <t>Vehículos y Equipo de Transporte</t>
  </si>
  <si>
    <t>Equipo de Defensa y Seguridad</t>
  </si>
  <si>
    <t>Colecciones, Obras de Arte y Objetos Valiosos</t>
  </si>
  <si>
    <t>Activos Biológicos</t>
  </si>
  <si>
    <t>Acuerdo de Coordinación SEDENER</t>
  </si>
  <si>
    <t>MAYO</t>
  </si>
  <si>
    <t>JUNIO</t>
  </si>
  <si>
    <t>Indemnizaciones</t>
  </si>
  <si>
    <t>JULIO</t>
  </si>
  <si>
    <t>Anticipo a Contratistas por Obras Públicas</t>
  </si>
  <si>
    <t>AGOSTO</t>
  </si>
  <si>
    <t>SEPTIEMBRE</t>
  </si>
  <si>
    <t>Actualización de Multas Federales</t>
  </si>
  <si>
    <t>OCTUBRE</t>
  </si>
  <si>
    <t>NOVIEMBRE</t>
  </si>
  <si>
    <t>Mobiliario y equipo de Administración</t>
  </si>
  <si>
    <t>Mobiliario y equipo Educacional y Recreativo</t>
  </si>
  <si>
    <t>Equipo e Instrumental Médico y de Laboratorio</t>
  </si>
  <si>
    <t>Productos Financieros Parques y Jardines</t>
  </si>
  <si>
    <t>Ministración Sapaet</t>
  </si>
  <si>
    <t>Ministración Parques y Jardines</t>
  </si>
  <si>
    <t>Impuestos sobre los Ingresos</t>
  </si>
  <si>
    <t>Multa Fed. Centro Federal de Conciliación y Registro Laboral</t>
  </si>
  <si>
    <t>Programa de Agua Potable Drenaje y Tratamiento (PROAGUA)</t>
  </si>
  <si>
    <t>Prodder</t>
  </si>
  <si>
    <t>Este apartado se integra por los conceptos de Deudores diversos y Cuentas por Cobrar a Corto Plazo</t>
  </si>
  <si>
    <t>DERECHOS A RECIBIR EFECTIVO O EQUIVALENTES</t>
  </si>
  <si>
    <t>DERECHOS A RECIBIR BIENES O SERVICIOS</t>
  </si>
  <si>
    <t>Este apartado se integra por los conceptos de Anticipo a Contratistas por obras públicas</t>
  </si>
  <si>
    <t>INVERSIONES FINANCIERAS A LARGO PLAZO</t>
  </si>
  <si>
    <t>Edificios no Habitacionales</t>
  </si>
  <si>
    <t>Construcciones en Proceso en Bienes Propios</t>
  </si>
  <si>
    <t>Este apartado se integra por los conceptos de los bienes muebles los cuales incluyen:</t>
  </si>
  <si>
    <t>Este apartado se integra por los conceptos de los activos intangibles los cuales incluyen:</t>
  </si>
  <si>
    <t>Actualmente el H. Ayuntamiento del Centro no cuenta con los criterios para la determinación de las estimaciones de cuentas incobrables,  estimación de inventarios, deterioro de activos biológicos.</t>
  </si>
  <si>
    <t xml:space="preserve">TOTAL </t>
  </si>
  <si>
    <t>VARIACIÓN</t>
  </si>
  <si>
    <t>Bancos/Tesorería</t>
  </si>
  <si>
    <t xml:space="preserve">Efectivo </t>
  </si>
  <si>
    <t>Bancos/Dependencias y Otros</t>
  </si>
  <si>
    <t>Fondos con afectación Especifica</t>
  </si>
  <si>
    <t>Ingresos Financieros</t>
  </si>
  <si>
    <t>Aprovechamientos patrimoniales</t>
  </si>
  <si>
    <t>(Cifras en Pesos)</t>
  </si>
  <si>
    <t>Amortización de la Deuda pública</t>
  </si>
  <si>
    <t>3. Más gastos contables no presupuestarios</t>
  </si>
  <si>
    <t>NOTAS DE MEMORIA (CUENTAS DE ORDEN)</t>
  </si>
  <si>
    <t>CUENTAS DE ORDEN CONTABLES</t>
  </si>
  <si>
    <t>CUENTAS DE ORDEN PRESUPUESTARIAS</t>
  </si>
  <si>
    <t>11.- Información sobre la Deuda y el Reporte Analítico de la Deuda</t>
  </si>
  <si>
    <t>13.- Proceso de mejora</t>
  </si>
  <si>
    <t>De igual manera, la estrategia está encaminada a hacer eficiente la gestión y aplicación de los recursos públicos, mediante la adecuación del marco normativo, integración y difusión del gobierno electrónico, fortalecimiento del sistema de información estadística y geográfica, así como la promoción de la cultura de la mejora a través de la evaluación del desempeño del personal y resultados del quehacer gubernamental, entre otras líneas de acción establecidas en la materia.</t>
  </si>
  <si>
    <t>Todo lo anterior, es parte fundamental de la buena marcha de la gestión Pública Municipal de este Municipio, los números de ingresos y la eficiencia en el gasto hablan de ello, se siguen trabajando en mejores y eficientes modelos de control a la par que se sigue modernizando la Administración Municipal presente.</t>
  </si>
  <si>
    <t xml:space="preserve">2.- Panorama económico y financiero                                                                                                                                                                                                                                                                                                                                                                                    </t>
  </si>
  <si>
    <t>TOTAL DE PASIVO NO CIRCULANTE</t>
  </si>
  <si>
    <t>Convenios Estatales</t>
  </si>
  <si>
    <t>Trimestres</t>
  </si>
  <si>
    <t>Total Mensual</t>
  </si>
  <si>
    <t>Gran Total</t>
  </si>
  <si>
    <t>Multa Federal Tribunal Unitario Agrario</t>
  </si>
  <si>
    <t>Construcciones en proceso en Bienes propios</t>
  </si>
  <si>
    <t>Fondo por Colaboración Fiscal (ISN)</t>
  </si>
  <si>
    <t>Fondo por Colaboración Fiscal (ISR)</t>
  </si>
  <si>
    <t>Productos financieros (ISN)</t>
  </si>
  <si>
    <t>Productos financieros (ISR)</t>
  </si>
  <si>
    <t>Fondo por Coordinación en Predial</t>
  </si>
  <si>
    <t>Productos financieros Fondo por Coordinación en Predial</t>
  </si>
  <si>
    <t>Fondo de Compensaciones y Combustible Municipal 70%</t>
  </si>
  <si>
    <t>Fondo de Compensaciones y Combustible Municipal 30%</t>
  </si>
  <si>
    <r>
      <t xml:space="preserve">El H. Ayuntamiento del Centro, </t>
    </r>
    <r>
      <rPr>
        <b/>
        <sz val="11"/>
        <rFont val="Calibri"/>
        <family val="2"/>
        <scheme val="minor"/>
      </rPr>
      <t>no presenta información segmentada de Informes Financieros adicional</t>
    </r>
    <r>
      <rPr>
        <sz val="11"/>
        <rFont val="Calibri"/>
        <family val="2"/>
        <scheme val="minor"/>
      </rPr>
      <t xml:space="preserve"> a la que se presentan en los Estados Financieros.</t>
    </r>
  </si>
  <si>
    <r>
      <t xml:space="preserve">El H. Ayuntamiento del Centro, </t>
    </r>
    <r>
      <rPr>
        <b/>
        <sz val="11"/>
        <rFont val="Calibri"/>
        <family val="2"/>
        <scheme val="minor"/>
      </rPr>
      <t>no presenta evento alguno posterior al cierre.</t>
    </r>
  </si>
  <si>
    <t>Productos financieros Participaciones</t>
  </si>
  <si>
    <t>Multa Federal Secretaria de Turismo</t>
  </si>
  <si>
    <t xml:space="preserve">Fondo para Municipios Productores de Hidrocarburos en Región Terrestres (Fondos distintos de aportación) </t>
  </si>
  <si>
    <t xml:space="preserve">Ramo 33 Fondo III </t>
  </si>
  <si>
    <t xml:space="preserve">Ramo 33 Fondo IV </t>
  </si>
  <si>
    <t xml:space="preserve">Convenio Gobierno del Estado-Sapaet </t>
  </si>
  <si>
    <t xml:space="preserve">Convenio de apoyo extraordinario del fondo para entidades productoras de Hidrocarburos </t>
  </si>
  <si>
    <t>Software</t>
  </si>
  <si>
    <t>Fondo de Estabilización de los Ingresos de las Entidades Federativas (FEIEF)</t>
  </si>
  <si>
    <t>Depósitos de Fondos de terceros en garantía y/o administración</t>
  </si>
  <si>
    <t>Otros efectivos equivalentes</t>
  </si>
  <si>
    <t>Ganancia/pérdida en venta de propiedad, planta y equipo</t>
  </si>
  <si>
    <t>Conciliación entre los Ingresos Presupuestarios y  Contables</t>
  </si>
  <si>
    <t>Modificación al presupuesto de Egresos aprobado</t>
  </si>
  <si>
    <t>El objetivo de las presentes notas de gestión administrativa, consiste en la revelación del contexto y de los aspectos económicos y financieros más relevantes que influyeron en las decisiones del período y que fueron considerados en la elaboración de los estados financieros, para la mayor comprensión de los mismos y sus particularidades.</t>
  </si>
  <si>
    <t>5.- Bases de Preparación de los Estados Financieros</t>
  </si>
  <si>
    <t>Otras de las medidas administrativas que apoyan la mejora de este gobierno, es el Acuerdo Administrativo que establece las medidas de austeridad y racionalidad del gasto de la Administración Pública Municipal. En dicho documento se estableció de manera fundamental que las Unidades Administrativas además de apegarse a las disposiciones contenidas en el Presupuesto de Egresos del Municipio, deberán sujetar al gasto a lo estrictamente indispensable en materia de servicios de telefonía, fotocopiado, combustibles, arrendamientos, viáticos, honorarios, alimentación, mobiliario, remodelación de oficinas, equipo de telecomunicaciones, bienes informáticos, pasajes, congresos, exposiciones y seminarios.</t>
  </si>
  <si>
    <t>Se contempla el establecimiento de políticas para eficientar los servicios públicos así como la atención a los ciudadanos, por ello se ha trabajado en la modernización y automatización de procedimientos administrativos, en las áreas de Obras Públicas, Servicios Municipales y Finanzas, los cuales, se han venido desarrollando en acciones como simplificación de trámites y tiempos de respuesta más cortos. La principal política de este gobierno en el entorno administrativo, consiste en implementar un programa de modernización de la Administración Pública Municipal tendiente a instrumentar un sistema adecuado de rendición de cuentas, mejoramiento del desarrollo organizacional, profesionalización de los servidores públicos, modernización de la contabilidad gubernamental y una administración basada en buenos resultados.</t>
  </si>
  <si>
    <t>Impuesto sobre la producción, el consumo y las Transacciones</t>
  </si>
  <si>
    <t>Multa federal no fiscal Instituto Mexicano de la Propiedad Industrial</t>
  </si>
  <si>
    <t>Licencias</t>
  </si>
  <si>
    <t>En observancia y de conformidad a lo establecido en el Manual de Contabilidad Gubernamental emitido por el Consejo Nacional de Armonización contable (CONAC), el objetivo general de los estados financieros que se presentan en este documento, es proporcionar información acerca de la situación financiera, los resultados de la gestión, los flujos de efectivo acontecidos, el ejercicio de la Ley de Ingresos y del Presupuesto de Egresos, así como la postura fiscal correspondiente al año 2022.</t>
  </si>
  <si>
    <t>TOTAL DE GASTOS Y OTRAS PERDIDAS</t>
  </si>
  <si>
    <r>
      <rPr>
        <b/>
        <sz val="11"/>
        <rFont val="Calibri"/>
        <family val="2"/>
        <scheme val="minor"/>
      </rPr>
      <t>Movimientos de</t>
    </r>
    <r>
      <rPr>
        <sz val="11"/>
        <rFont val="Calibri"/>
        <family val="2"/>
        <scheme val="minor"/>
      </rPr>
      <t xml:space="preserve"> </t>
    </r>
    <r>
      <rPr>
        <b/>
        <sz val="11"/>
        <rFont val="Calibri"/>
        <family val="2"/>
        <scheme val="minor"/>
      </rPr>
      <t>partidas (o rubros) que no afecten al efectivo</t>
    </r>
  </si>
  <si>
    <t>Presupuesto de Egresos Comprometido</t>
  </si>
  <si>
    <t>Fondo para la infraestructura Social y  Municipal (R-33 Fondo III)</t>
  </si>
  <si>
    <t>Fondo de Aportación para el fortalecimiento (R-33 Fondo IV)</t>
  </si>
  <si>
    <t>* Pagos a capital variable.</t>
  </si>
  <si>
    <t>En 1812 la provincia de Tabasco dependía políticamente de Yucatán, por lo que se propuso al Congreso Constituyente que Tabasco tuviese diputación provincial, siendo aceptada la petición el 22 de noviembre de 1822.</t>
  </si>
  <si>
    <t>Considerando que en Villahermosa se localizaban las autoridades, la cultura y el comercio, por decreto del Congreso, el 4 de noviembre de 1826 la capital de Tabasco se elevó a la categoría de ciudad con el nombre de San Juan Bautista.</t>
  </si>
  <si>
    <t>Desde el 4 de octubre de 1883, según la Constitución Política del Estado de Tabasco, Centro es uno de los doce partidos en que se divide el estado y a partir del 18 de diciembre de ese mismo año, según la Ley Orgánica de la División Territorial, Centro constituye uno de los 17 municipios en que se divide el estado de Tabasco.</t>
  </si>
  <si>
    <t>El 3 de febrero de 1916 siendo gobernador el general Francisco J. Múgica, desde la villa de Teapa expide el Decreto 111, con el que restituye a la capital del estado su antiguo nombre de Villahermosa, como hasta la fecha se le conoce.</t>
  </si>
  <si>
    <t>De conformidad al Artículo 5 de la Ley Orgánica de los Municipios del Estado de Tabasco, señala..." El Estado de Tabasco  se  integra  por 17 municipios cuya denominación será entre ellas el Municipio del Centro, y cuya cabecera, la ciudad de Villahermosa.</t>
  </si>
  <si>
    <t>* Plazo del Crédito es de 180 meses (15 años); con término de pago en el año 2037.</t>
  </si>
  <si>
    <t>90 DÍAS</t>
  </si>
  <si>
    <t>180 DÍAS</t>
  </si>
  <si>
    <t>MENOR O IGUAL A 365 DÍAS</t>
  </si>
  <si>
    <t>MAYOR A 365 DÍAS</t>
  </si>
  <si>
    <t>INGRESOS DE LA GESTIÓN</t>
  </si>
  <si>
    <t>HACIENDA PÚBLICA/PATRIMONIO CONTRIBUIDO 2021</t>
  </si>
  <si>
    <t>HACIENDA PÚBLICA/PATRIMONIO CONTRIBUIDO 2022</t>
  </si>
  <si>
    <t>HACIENDA PÚBLICA/PATRIMONIO GENERADO 2021</t>
  </si>
  <si>
    <t>HACIENDA PÚBLICA/PATRIMONIO GENERADO 2022</t>
  </si>
  <si>
    <t>4. Total de Ingresos Contables (4=1 + 2-3)</t>
  </si>
  <si>
    <t xml:space="preserve">Aumento por Insuficiencia de Estimaciones por Pérdida o Deterioro u Obsolescencia </t>
  </si>
  <si>
    <t>Estimaciones, Depreciaciones, Deterioros, Obsolescencia y Amortizaciones</t>
  </si>
  <si>
    <t>Presupuesto de Egresos ejercido</t>
  </si>
  <si>
    <t>Convenio Fise Bienestar H. Ayuntamiento del Centro</t>
  </si>
  <si>
    <t>H. Ayuntamiento del Centro</t>
  </si>
  <si>
    <t>H. AYUNTAMIENTO DEL CENTRO</t>
  </si>
  <si>
    <r>
      <t xml:space="preserve">En el H. Ayuntamiento del Centro, </t>
    </r>
    <r>
      <rPr>
        <b/>
        <sz val="11"/>
        <rFont val="Calibri"/>
        <family val="2"/>
        <scheme val="minor"/>
      </rPr>
      <t>no existen partes relacionadas que influyan significativamente en la Toma de decisiones operativas y financieras.</t>
    </r>
  </si>
  <si>
    <t>En observancia a la normatividad emitida por el CONAC, la información que emana de los Estados Financieros que se presentan en las notas financieras, se elaboraron conforme a los criterios generales y en apego a lo establecido a la Ley General de Contabilidad Gubernamental, atendiendo las disposiciones normativas contables y los Lineamientos emitidos por el Consejo de Armonización Contable (CONAC). Se han realizado las actualizaciones congruentes con el marco normativo en materia contable y presupuestal, así también en apego a los instrumentos técnicos para lograr el cumplimiento de los objetivos considerando en primera instancia el Marco Conceptual de Contabilidad Gubernamental, que representan los fundamentos para la elaboración de normas, contabilización, valuación y presentación de la Información Financiera; así mismo, el Plan de Cuentas que constituye una herramienta básica para el registro de operaciones, otorgando consistencia en la presentación y fácil interpretación de los resultados y las bases contabilizadoras, bajo los criterios  de Armonización Contable.</t>
  </si>
  <si>
    <t>Los Estados Financieros que presenta el H. Ayuntamiento del Centro son los siguientes: Estado de Situación Financiera, Estado de Actividades, Estado de Variaciones en la Hacienda Pública/Patrimonio, Estado de Cambios en la Situación Financiera, Estado de Flujo de Efectivo, Estado Analítico del Activo, Estado Analítico de la Deuda y Otros Pasivos, Informe sobre Pasivos Contingentes, las Notas a los Estados Financieros de acuerdo a los lineamientos establecidos en el Manual de Contabilidad Gubernamental del CONAC, de la Ley de Contabilidad Gubernamental y  de la Ley de Disciplina Financiera.</t>
  </si>
  <si>
    <t>8.- Reporte Analítico del activo</t>
  </si>
  <si>
    <t>10.- Reporte de la Recaudación</t>
  </si>
  <si>
    <t>El H. Ayuntamiento del Centro , presenta la información contable debidamente firmada y rubricada en cada página, incluyendo al final de cada página la siguiente leyenda " Bajo protesta de decir verdad declaramos que los estados financieros y sus notas, son razonablemente correctos y son responsabilidad del emisor".</t>
  </si>
  <si>
    <t xml:space="preserve">Fondo para Municipios Productores de Hidrocarburos en Región Terrestres </t>
  </si>
  <si>
    <t>Fondo para Municipios Productores de Hidrocarburos en Región Marítima</t>
  </si>
  <si>
    <t>3.- Autorización e historia</t>
  </si>
  <si>
    <t>4.- Organización y Objeto Social</t>
  </si>
  <si>
    <t>12.- Calificaciones otorgadas</t>
  </si>
  <si>
    <t>BBVA Bancomer, S.A.</t>
  </si>
  <si>
    <t>Banorte</t>
  </si>
  <si>
    <t>Nombre del Fideicomiso</t>
  </si>
  <si>
    <t>Creando Empresarios</t>
  </si>
  <si>
    <t>Vigencia</t>
  </si>
  <si>
    <t>Sin Vigencia</t>
  </si>
  <si>
    <t>AREA</t>
  </si>
  <si>
    <t>No. DE EXPEDIENTES</t>
  </si>
  <si>
    <t>IMPORTE</t>
  </si>
  <si>
    <t>ESTATUS</t>
  </si>
  <si>
    <t xml:space="preserve">Firme </t>
  </si>
  <si>
    <t>Requerimiento</t>
  </si>
  <si>
    <t>Sub-Judice</t>
  </si>
  <si>
    <t>Sin Estatus</t>
  </si>
  <si>
    <t>SUMATORIA TOTAL</t>
  </si>
  <si>
    <t>Total</t>
  </si>
  <si>
    <t>Institución Bancaria</t>
  </si>
  <si>
    <t>Por Garantía de la Deuda</t>
  </si>
  <si>
    <t>Ejecución</t>
  </si>
  <si>
    <t>El H. Ayuntamiento del Centro no realiza proceso de Transformación o elaboración de Bienes.</t>
  </si>
  <si>
    <t>Este apartado se integra por los conceptos delos bienes Inmuebles los cuales incluyen:</t>
  </si>
  <si>
    <t>Otros Bienes Inmuebles</t>
  </si>
  <si>
    <t>Mobiliario y Equipo de Administracion</t>
  </si>
  <si>
    <t>Vehículo y Equipo de Transporte</t>
  </si>
  <si>
    <t>Licencia Informativas e Intelectuales</t>
  </si>
  <si>
    <t>Convenio de Apoyo Extraordinario del Fondo para entidades productoras de hidrocarburos 2022</t>
  </si>
  <si>
    <t>En noviembre de 1808, el virrey de la Nueva España dispuso elegir el primer ayuntamiento de San Juan de Villahermosa, mismo que inició sus funciones el 1 de enero de 1809.</t>
  </si>
  <si>
    <t>Los estados financieros muestran los hechos con incidencia económica-financiera que ha realizado un ente público a una fecha y/o durante un período determinado y son necesarios para mostrar los resultados del ejercicio presupuestal, así como la situación patrimonial de los mismos, todo ello con la estructura, oportunidad y periodicidad que la ley establece.
El objetivo general de los estados financieros, es proporcionar información a los usuarios sobre la situación financiera, los resultados de la gestión y sobre el ejercicio de la Ley de Ingresos y del Presupuesto de Egresos de los entes públicos; así como, ser de utilidad para la toma de decisiones respecto a la asignación de recursos, su administración y control; a su vez, constituyen la base de la rendición de cuentas, la transparencia y la fiscalización de las cuentas públicas.</t>
  </si>
  <si>
    <t>Deudores por Anticipo de la Tesorería a corto plazo</t>
  </si>
  <si>
    <t>Ingresos Propios</t>
  </si>
  <si>
    <t>BBVA Bancomer Créditos</t>
  </si>
  <si>
    <t xml:space="preserve">Fondo de Estabilización de los Ingresos de las Entidades Federativas (FEIEF) </t>
  </si>
  <si>
    <t xml:space="preserve">Proagua Municipal </t>
  </si>
  <si>
    <t xml:space="preserve">Proagua Federal </t>
  </si>
  <si>
    <t xml:space="preserve">Fondo para Municipios Productores de Hidrocarburos en Región Marítima (Fondos distintos de aportación) </t>
  </si>
  <si>
    <t>19 de Junio de 2037</t>
  </si>
  <si>
    <t>* Tasa TIIE a 28 días más sobre tasa del 0.64%,, la cual es menor a la que se venía pagando en los créditos anteriores.</t>
  </si>
  <si>
    <t>Modificaciones a la Ley de Ingreso Estimada</t>
  </si>
  <si>
    <t>19 de junio del 2037</t>
  </si>
  <si>
    <t>Los Estados Financieros se elaboran de acuerdo a la información que emana del Sistema de Armonización Contable Gubernamental SIEN-GOB, información que registran cada una de las Unidades Administrativas del Municipio, mismas que se transforman en registros contables de acuerdo a saldos históricos y de  los postulados básicos de contabilidad.</t>
  </si>
  <si>
    <r>
      <t>El H. Ayuntamiento del Centro</t>
    </r>
    <r>
      <rPr>
        <b/>
        <sz val="11"/>
        <rFont val="Calibri"/>
        <family val="2"/>
        <scheme val="minor"/>
      </rPr>
      <t xml:space="preserve"> No realizó operaciones </t>
    </r>
    <r>
      <rPr>
        <sz val="11"/>
        <rFont val="Calibri"/>
        <family val="2"/>
        <scheme val="minor"/>
      </rPr>
      <t>que influyeran en la toma de decisiones de la administración.</t>
    </r>
  </si>
  <si>
    <r>
      <rPr>
        <b/>
        <sz val="11"/>
        <rFont val="Calibri"/>
        <family val="2"/>
        <scheme val="minor"/>
      </rPr>
      <t>Objeto Social</t>
    </r>
    <r>
      <rPr>
        <sz val="11"/>
        <rFont val="Calibri"/>
        <family val="2"/>
        <scheme val="minor"/>
      </rPr>
      <t>.- Proporcionar una mejor calidad y nivel de vida de la población urbana y rural del municipio del Centro, en un contexto estatal y regional de desarrollo sustentable, armónico y equilibrado.</t>
    </r>
  </si>
  <si>
    <r>
      <rPr>
        <b/>
        <sz val="11"/>
        <rFont val="Calibri"/>
        <family val="2"/>
        <scheme val="minor"/>
      </rPr>
      <t>Principal Actividad</t>
    </r>
    <r>
      <rPr>
        <sz val="11"/>
        <rFont val="Calibri"/>
        <family val="2"/>
        <scheme val="minor"/>
      </rPr>
      <t>.- Percibir ingresos tributarios y no tributarios en términos de la Ley de Ingresos, con el propósito de cumplir con sus obligaciones normativas y permitir un gobierno democrático para el constante mejoramiento económico y social mediante la prestación de los servicios públicos.</t>
    </r>
  </si>
  <si>
    <r>
      <rPr>
        <b/>
        <sz val="11"/>
        <rFont val="Calibri"/>
        <family val="2"/>
        <scheme val="minor"/>
      </rPr>
      <t>Ejercicio Fiscal.-</t>
    </r>
    <r>
      <rPr>
        <sz val="11"/>
        <rFont val="Calibri"/>
        <family val="2"/>
        <scheme val="minor"/>
      </rPr>
      <t xml:space="preserve"> 1ro. de Enero al 31 de Diciembre 2022.</t>
    </r>
  </si>
  <si>
    <r>
      <rPr>
        <b/>
        <sz val="11"/>
        <rFont val="Calibri"/>
        <family val="2"/>
        <scheme val="minor"/>
      </rPr>
      <t>Régimen Jurídico</t>
    </r>
    <r>
      <rPr>
        <sz val="11"/>
        <rFont val="Calibri"/>
        <family val="2"/>
        <scheme val="minor"/>
      </rPr>
      <t>.- Lo Constituye la Ley Orgánica Municipal del Estado de Tabasco, Ley de hacienda Municipal, Ley General de Contabilidad Gubernamental, Ley de Disciplina Financiera, Ley de Coordinación Fiscal, Ley de Ingresos, Presupuesto de Egresos, Reglamento de la Administración Pública del Municipio del Centro, Tabasco, Manual de Normas Presupuestaria para el Municipio de Centro Tabasco.</t>
    </r>
  </si>
  <si>
    <r>
      <rPr>
        <b/>
        <sz val="11"/>
        <rFont val="Calibri"/>
        <family val="2"/>
        <scheme val="minor"/>
      </rPr>
      <t>Obligaciones Fiscales.-</t>
    </r>
    <r>
      <rPr>
        <sz val="11"/>
        <rFont val="Calibri"/>
        <family val="2"/>
        <scheme val="minor"/>
      </rPr>
      <t>De conformidad al Art. 79 de la Ley de Impuesto sobre la Renta, El H. Ayuntamiento del Centro está dado de alta ante la Secretaría de Hacienda y Crédito Público en el régimen de las personas morales con fines no lucrativos, teniendo como obligaciones fiscales las: Retención de I.S.R. por Salarios, Retención de IVA,  I.S.R. por Servicios Profesionales/Régimen Simplificado de confianza e I.S.R. por Arrendamiento de Bienes Inmuebles.</t>
    </r>
  </si>
  <si>
    <r>
      <t xml:space="preserve">Estructura Organizacional Básica.- </t>
    </r>
    <r>
      <rPr>
        <sz val="11"/>
        <rFont val="Calibri"/>
        <family val="2"/>
        <scheme val="minor"/>
      </rPr>
      <t>El Honorable Cabildo del Municipio del Centro, Tabasco, como Órgano Máximo de gobierno de la Administración Municipal, siendo sus disposiciones aplicables, en lo conducente a los Consejos municipales, seguido de la Presidenta Municipal,  posteriormente dependen de la Administración Pública desconcentrada y dependencias.</t>
    </r>
  </si>
  <si>
    <r>
      <t xml:space="preserve">El H. Ayuntamiento del Centro </t>
    </r>
    <r>
      <rPr>
        <b/>
        <sz val="11"/>
        <rFont val="Calibri"/>
        <family val="2"/>
        <scheme val="minor"/>
      </rPr>
      <t>No realiza operaciones</t>
    </r>
    <r>
      <rPr>
        <sz val="11"/>
        <rFont val="Calibri"/>
        <family val="2"/>
        <scheme val="minor"/>
      </rPr>
      <t xml:space="preserve"> en moneda extranjeras.</t>
    </r>
  </si>
  <si>
    <r>
      <rPr>
        <b/>
        <sz val="11"/>
        <rFont val="Calibri"/>
        <family val="2"/>
        <scheme val="minor"/>
      </rPr>
      <t xml:space="preserve">Fideicomisos, Mandatos y Análogos de los cuales es fideicomitente o fideicomisario.- </t>
    </r>
    <r>
      <rPr>
        <sz val="11"/>
        <rFont val="Calibri"/>
        <family val="2"/>
        <scheme val="minor"/>
      </rPr>
      <t>El H. Ayuntamiento del Centro forma parte del Fideicomiso CREANDO EMPRESARIOS como fideicomitente.</t>
    </r>
  </si>
  <si>
    <t>Subtotal de ingresos de la Gestión</t>
  </si>
  <si>
    <t>Subtotal de ingresos  por Participaciones, Aportaciones, Convenios derivados de la colaboracio fiscal fondos distintos a Aportaciones</t>
  </si>
  <si>
    <t>La Corporación Financiera Fitch Ratings evaluó la calidad del crédito contratado y del Municipio de la siguiente manera:</t>
  </si>
  <si>
    <t>Productos financieros 70% Fondo de Compensación y Combustible Municipal</t>
  </si>
  <si>
    <t>FISE Bienestar-H. Ayuntamiento 2022</t>
  </si>
  <si>
    <t>Construcciones en Proceso en Bienes de Dominio Público</t>
  </si>
  <si>
    <t>Total Fideicomisos</t>
  </si>
  <si>
    <t>Reintegros</t>
  </si>
  <si>
    <r>
      <t xml:space="preserve">Calificación </t>
    </r>
    <r>
      <rPr>
        <b/>
        <sz val="11"/>
        <rFont val="Calibri"/>
        <family val="2"/>
        <scheme val="minor"/>
      </rPr>
      <t>'AA (mex)vra'</t>
    </r>
    <r>
      <rPr>
        <sz val="11"/>
        <rFont val="Calibri"/>
        <family val="2"/>
        <scheme val="minor"/>
      </rPr>
      <t xml:space="preserve"> al crédito contratado por el Municipio del Centro, Tabasco, con BBVA México, S.A., Institución de Banca Múltiple, Grupo Financiero BBVA México.</t>
    </r>
  </si>
  <si>
    <r>
      <t>Calificación</t>
    </r>
    <r>
      <rPr>
        <b/>
        <sz val="11"/>
        <rFont val="Calibri"/>
        <family val="2"/>
        <scheme val="minor"/>
      </rPr>
      <t xml:space="preserve"> 'A- (mex)'</t>
    </r>
    <r>
      <rPr>
        <sz val="11"/>
        <rFont val="Calibri"/>
        <family val="2"/>
        <scheme val="minor"/>
      </rPr>
      <t xml:space="preserve"> a la perspectiva de largo plazo en escala nacional del Municipio del Centro, Tabasco, pasando de estable a negativa.</t>
    </r>
  </si>
  <si>
    <r>
      <t xml:space="preserve">En el caso del crédito contratado, la calificación </t>
    </r>
    <r>
      <rPr>
        <b/>
        <sz val="11"/>
        <rFont val="Calibri"/>
        <family val="2"/>
        <scheme val="minor"/>
      </rPr>
      <t>"AA"</t>
    </r>
    <r>
      <rPr>
        <sz val="11"/>
        <rFont val="Calibri"/>
        <family val="2"/>
        <scheme val="minor"/>
      </rPr>
      <t xml:space="preserve"> significa que el crédito se ubica favorablemente dentro del Grado de Inversión con una "</t>
    </r>
    <r>
      <rPr>
        <b/>
        <sz val="11"/>
        <rFont val="Calibri"/>
        <family val="2"/>
        <scheme val="minor"/>
      </rPr>
      <t>Muy Fuerte</t>
    </r>
    <r>
      <rPr>
        <sz val="11"/>
        <rFont val="Calibri"/>
        <family val="2"/>
        <scheme val="minor"/>
      </rPr>
      <t>" capacidad para enfrentar este tipo de obligaciones financieras.</t>
    </r>
  </si>
  <si>
    <r>
      <t xml:space="preserve">Por su parte, en el caso del Municipio, la calificación </t>
    </r>
    <r>
      <rPr>
        <b/>
        <sz val="11"/>
        <rFont val="Calibri"/>
        <family val="2"/>
        <scheme val="minor"/>
      </rPr>
      <t>"A-"</t>
    </r>
    <r>
      <rPr>
        <sz val="11"/>
        <rFont val="Calibri"/>
        <family val="2"/>
        <scheme val="minor"/>
      </rPr>
      <t xml:space="preserve"> con perspectiva negativa lo ubica también dentro del Grado de Inversión y con una</t>
    </r>
    <r>
      <rPr>
        <b/>
        <sz val="11"/>
        <rFont val="Calibri"/>
        <family val="2"/>
        <scheme val="minor"/>
      </rPr>
      <t xml:space="preserve"> "Gran capacidad"</t>
    </r>
    <r>
      <rPr>
        <sz val="11"/>
        <rFont val="Calibri"/>
        <family val="2"/>
        <scheme val="minor"/>
      </rPr>
      <t xml:space="preserve"> para cumplir con sus obligaciones financieras, aunque eventualmente sujeta a cambios en las condiciones económicas que enfrenta.</t>
    </r>
  </si>
  <si>
    <t>PARTICIPACIONES , APORTACIONES, CONVENIOS, INVENTIVOS DERIVADOS DE LA COLABORACIÓN FISCAL Y FONDOS DISTINTOS DE APORTACIÓN</t>
  </si>
  <si>
    <t>17.- Responsabilidad sobre la presentación razonable de la información contable.</t>
  </si>
  <si>
    <t>Construcción de en Proceso en Bienes de Dominio Público</t>
  </si>
  <si>
    <t>Otros Derechos a Recibir Efectivo o Equivalentes a corto plazo</t>
  </si>
  <si>
    <r>
      <rPr>
        <b/>
        <sz val="11"/>
        <rFont val="Calibri"/>
        <family val="2"/>
        <scheme val="minor"/>
      </rPr>
      <t xml:space="preserve">Deudas a largo plazo: </t>
    </r>
    <r>
      <rPr>
        <sz val="11"/>
        <rFont val="Calibri"/>
        <family val="2"/>
        <scheme val="minor"/>
      </rPr>
      <t>Se liquidó a BBVA BANCOMER los créditos núm. 9897628765 por un importe de</t>
    </r>
    <r>
      <rPr>
        <b/>
        <sz val="11"/>
        <rFont val="Calibri"/>
        <family val="2"/>
        <scheme val="minor"/>
      </rPr>
      <t xml:space="preserve"> $394,177,230.00 (Trescientos Noventa y Cuatro Millones Ciento Setenta y Siete Mil Doscientos Treinta Pesos 00/100 M.N.) </t>
    </r>
    <r>
      <rPr>
        <sz val="11"/>
        <rFont val="Calibri"/>
        <family val="2"/>
        <scheme val="minor"/>
      </rPr>
      <t xml:space="preserve">y el crédito núm. 98665099660 por un importe de </t>
    </r>
    <r>
      <rPr>
        <b/>
        <sz val="11"/>
        <rFont val="Calibri"/>
        <family val="2"/>
        <scheme val="minor"/>
      </rPr>
      <t>$140,000,000.00 (Ciento Cuarenta Millones de Pesos 00/100 M.N.).</t>
    </r>
    <r>
      <rPr>
        <sz val="11"/>
        <rFont val="Calibri"/>
        <family val="2"/>
        <scheme val="minor"/>
      </rPr>
      <t xml:space="preserve"> el 12 de Abril del 2022. Por otro lado el Municipio del Centro contrató con BBVA México, S.A. un refinanciamiento el cual fue otorgado hasta por un monto de </t>
    </r>
    <r>
      <rPr>
        <b/>
        <sz val="11"/>
        <rFont val="Calibri"/>
        <family val="2"/>
        <scheme val="minor"/>
      </rPr>
      <t xml:space="preserve">$245,547,122.01 (Doscientos Cuarenta y Cinco Millones Quinientos Cuarenta y Siete Mil Ciento Veintidos Pesos 01/100 M.N.) </t>
    </r>
    <r>
      <rPr>
        <sz val="11"/>
        <rFont val="Calibri"/>
        <family val="2"/>
        <scheme val="minor"/>
      </rPr>
      <t xml:space="preserve">disponiendo la cantidad de </t>
    </r>
    <r>
      <rPr>
        <b/>
        <sz val="11"/>
        <rFont val="Calibri"/>
        <family val="2"/>
        <scheme val="minor"/>
      </rPr>
      <t xml:space="preserve">$232,025,321.45 (Doscientos Treinta y Dos Millones Veinticinco Mil Trescientos Veintiún Pesos 45/100 M.N.) </t>
    </r>
    <r>
      <rPr>
        <sz val="11"/>
        <rFont val="Calibri"/>
        <family val="2"/>
        <scheme val="minor"/>
      </rPr>
      <t>para la amortización anticipada de los créditos antes mencionados; con lo anterior se mejoran las condiciones para la Hacienda Pública Municipal, dicha deuda está garantizada con el 17.0% de las Participaciones, con los siguientes beneficios:</t>
    </r>
  </si>
  <si>
    <t xml:space="preserve">Contratistas por Obra Pública </t>
  </si>
  <si>
    <t xml:space="preserve">Servicios Personales </t>
  </si>
  <si>
    <t xml:space="preserve">Transferencias Otorgadas </t>
  </si>
  <si>
    <t xml:space="preserve">Retenciones y Contribuciones </t>
  </si>
  <si>
    <t xml:space="preserve">Devoluciones de la Ley de Ingresos </t>
  </si>
  <si>
    <t xml:space="preserve">Porción a Corto Plazo de la Deuda Pública </t>
  </si>
  <si>
    <t>Otros Pasivos</t>
  </si>
  <si>
    <t xml:space="preserve">Otras Cuentas por Pagar </t>
  </si>
  <si>
    <t>CAPUFE</t>
  </si>
  <si>
    <t>Productos financieros CAPUFE</t>
  </si>
  <si>
    <t>Productos Financieros Convenio Agua Potable SAS (SAPAET)</t>
  </si>
  <si>
    <t>Inversiones Temporales (Hasta 3 Meses)</t>
  </si>
  <si>
    <t>Convenio  Ayuntamiento-Oficialía Mayor (Parques y Jardines)</t>
  </si>
  <si>
    <t xml:space="preserve">Proveedores </t>
  </si>
  <si>
    <r>
      <t xml:space="preserve">En el mes de octubre se incrementó el activo fijo debido a la donación realizada por el Banco Santander México S.A. por  la cantidad de </t>
    </r>
    <r>
      <rPr>
        <b/>
        <sz val="11"/>
        <rFont val="Calibri"/>
        <family val="2"/>
        <scheme val="minor"/>
      </rPr>
      <t>$660,669.04 (Seiscientos Sesenta Mil Seiscientos Sesenta y Nueve Pesos 04/100 M.N.)</t>
    </r>
  </si>
  <si>
    <t>NOTAS  A LOS ESTADOS FINANCIEROS DEL MES  DE  NOVIEMBRE 2022</t>
  </si>
  <si>
    <t>De  conformidad  al  Artículo 48  el  cual  remite al Artículo 46, fracción I, inciso  g)  y Artículo  49 de  la  Ley General  de  Contabilidad Gubernamental, así como a la normatividad emitida por el Consejo Nacional de Armonización Contable, a continuación se presentan las Notas a los Estados Financieros correspondientes al 30 de noviembre de 2022.</t>
  </si>
  <si>
    <t>Correspondiente del 1 de Enero al  30 de Noviembre de 2022</t>
  </si>
  <si>
    <t>Programa de Saneamiento de Aguas Residuales (PROSANEAR FEDERAL)</t>
  </si>
  <si>
    <t>Saldo al 30 de noviembre de 2022</t>
  </si>
  <si>
    <t>Al 30 de noviembre de 2022, el H. Ayuntamiento del Centro recaudó ingresos por los conceptos de  impuestos, derechos, productos y aprovechamientos como se detalla a continuación:</t>
  </si>
  <si>
    <t>Al 30 de noviembre de 2022, el H. Ayuntamiento del Centro recibió ingresos por los conceptos Ramo 28/Participaciones, Ramo 33/Aportaciones, convenios federales y estatales, incentivos derivados de la colaboración fiscal y Ramo 23/Fondos distintos de aportaciones, como se detalla a continuación:</t>
  </si>
  <si>
    <t>Programa de Saneamiento de Aguas Residuales (PROSANEAR)</t>
  </si>
  <si>
    <t>Los ingresos recaudados en los once meses transcurridos del 2022, comparados con los ingresos  de los mismos periodos de los últimos cinco años, históricamente han sido los mayores, estos resultados se lograron gracias a la gestión responsable y equilibrada de las finanzas públicas, generando condiciones favorables para el crecimiento económico y la estabilidad del Municipio del Centro.</t>
  </si>
  <si>
    <r>
      <t xml:space="preserve">Representan los derechos de cobro y por recuperar a favor del H. Ayuntamiento del Centro, cuyo origen es distinto de los ingresos por impuestos, derechos, productos y aprovechamientos, siendo exigible su cobro y/o recuperación durante el transcurso del ejercicio, los cuales se integran por los rubros de Cuentas por cobrar siendo de las más representativas encontramos Comisión Federal de Electricidad por la cantidad de </t>
    </r>
    <r>
      <rPr>
        <b/>
        <sz val="11"/>
        <rFont val="Calibri"/>
        <family val="2"/>
        <scheme val="minor"/>
      </rPr>
      <t>$3,051,022.41 (Tres Millones Cincuenta y Un Mil Veintidos Pesos 41/100 M.N.)</t>
    </r>
    <r>
      <rPr>
        <sz val="11"/>
        <rFont val="Calibri"/>
        <family val="2"/>
        <scheme val="minor"/>
      </rPr>
      <t xml:space="preserve"> y Colaboración Fiscal ISR por la cantidad de </t>
    </r>
    <r>
      <rPr>
        <b/>
        <sz val="11"/>
        <rFont val="Calibri"/>
        <family val="2"/>
        <scheme val="minor"/>
      </rPr>
      <t>$1,098,245.89 (Un Millón Noventa y Ocho Mil Doscientos Cuarenta y Cinco Pesos 89/100 M.N.)</t>
    </r>
    <r>
      <rPr>
        <sz val="11"/>
        <rFont val="Calibri"/>
        <family val="2"/>
        <scheme val="minor"/>
      </rPr>
      <t>. Deudores Diversos siendo de las más representativas Municipio del Centro y/o Dirección de Finanzas (Traspaso entre cuentas) por la cantidad de</t>
    </r>
    <r>
      <rPr>
        <b/>
        <sz val="11"/>
        <rFont val="Calibri"/>
        <family val="2"/>
        <scheme val="minor"/>
      </rPr>
      <t xml:space="preserve"> $364,707,155.00 (Trescientos Sesenta y Cuatro Millones Setecientos Siete Mil Ciento Cincuenta y Cinco Pesos 00/100 M.N.). </t>
    </r>
    <r>
      <rPr>
        <sz val="11"/>
        <rFont val="Calibri"/>
        <family val="2"/>
        <scheme val="minor"/>
      </rPr>
      <t>Deudores por anticipo de la tesorería  corresponden a los fondos revolventes del ejercicio en curso y Otros Derechos a recibir efectivo;  con  antigüedad de saldos como se señala a continuación:</t>
    </r>
  </si>
  <si>
    <r>
      <t>Representa el derecho de recibir servicios, por los trabajos contratados por obras, siendo de las más representativas Constructora Kaninsa SA de CV por la cantidad de</t>
    </r>
    <r>
      <rPr>
        <b/>
        <sz val="11"/>
        <rFont val="Calibri"/>
        <family val="2"/>
        <scheme val="minor"/>
      </rPr>
      <t xml:space="preserve"> $ 6,235,793.91 (Seis Millones Doscientos Treinta y Cinco Mil Setecientos Noventa y Tres Pesos 91/100 M.N.)</t>
    </r>
  </si>
  <si>
    <r>
      <t>Representa los recursos asignados por tipo y monto del fideicomiso "por garantía de la deuda" de este ejercicio por la cantidad de</t>
    </r>
    <r>
      <rPr>
        <b/>
        <sz val="11"/>
        <rFont val="Calibri"/>
        <family val="2"/>
        <scheme val="minor"/>
      </rPr>
      <t xml:space="preserve"> $7,192,736.35 (Siete Millones Ciento Noventa y Dos Mil Setecientos Treinta y Seis Pesos 35/100 M.N.),</t>
    </r>
    <r>
      <rPr>
        <sz val="11"/>
        <rFont val="Calibri"/>
        <family val="2"/>
        <scheme val="minor"/>
      </rPr>
      <t xml:space="preserve"> y el fideicomiso "Creando empresarios" por la cantidad de </t>
    </r>
    <r>
      <rPr>
        <b/>
        <sz val="11"/>
        <rFont val="Calibri"/>
        <family val="2"/>
        <scheme val="minor"/>
      </rPr>
      <t xml:space="preserve"> $673,889.27 (Seiscientos Setenta y Tres Mil Ochocientos Ochenta y Nueve Pesos 27/100 M.N.), </t>
    </r>
    <r>
      <rPr>
        <sz val="11"/>
        <rFont val="Calibri"/>
        <family val="2"/>
        <scheme val="minor"/>
      </rPr>
      <t xml:space="preserve">sumando un total de </t>
    </r>
    <r>
      <rPr>
        <b/>
        <sz val="11"/>
        <rFont val="Calibri"/>
        <family val="2"/>
        <scheme val="minor"/>
      </rPr>
      <t>$7,866,625.62 (Siete Millones Ochocientos Sesenta y Seis Mil Seiscientos Veinticinco Pesos 62/100 M.N.)</t>
    </r>
  </si>
  <si>
    <r>
      <t xml:space="preserve">DEPRECIACIONES Y AMORTIZACIONES. Al 30 de noviembre de 2022, es por la cantidad total de </t>
    </r>
    <r>
      <rPr>
        <b/>
        <sz val="11"/>
        <rFont val="Calibri"/>
        <family val="2"/>
        <scheme val="minor"/>
      </rPr>
      <t>$495,310,052.38  (Cuatrocientos Noventa y Cinco Millones Trescientos Diez Mil Cincuenta y Dos Pesos 38/100 M.N.),</t>
    </r>
    <r>
      <rPr>
        <sz val="11"/>
        <rFont val="Calibri"/>
        <family val="2"/>
        <scheme val="minor"/>
      </rPr>
      <t xml:space="preserve"> de los cuales corresponden una depreciación acumulada de bienes muebles por la cantidad de </t>
    </r>
    <r>
      <rPr>
        <b/>
        <sz val="11"/>
        <rFont val="Calibri"/>
        <family val="2"/>
        <scheme val="minor"/>
      </rPr>
      <t xml:space="preserve">$491,595,828.71 (Cuatrocientos Noventa y Un Millones Quinientos Noventa y Cinco Mil Ochocientos Veintiocho Pesos 71/100 M.N.), </t>
    </r>
    <r>
      <rPr>
        <sz val="11"/>
        <rFont val="Calibri"/>
        <family val="2"/>
        <scheme val="minor"/>
      </rPr>
      <t xml:space="preserve"> y una Amortización acumulada de Activos intangibles por la cantidad de </t>
    </r>
    <r>
      <rPr>
        <b/>
        <sz val="11"/>
        <rFont val="Calibri"/>
        <family val="2"/>
        <scheme val="minor"/>
      </rPr>
      <t xml:space="preserve">$3,714,223.67 (Tres Millones Setecientos Catorce Mil Doscientos Veintitrés Pesos 67/100 M.N.). </t>
    </r>
    <r>
      <rPr>
        <sz val="11"/>
        <rFont val="Calibri"/>
        <family val="2"/>
        <scheme val="minor"/>
      </rPr>
      <t xml:space="preserve">
Con respecto a los bienes adquiridos en los años 2020 y 2021 los cálculos son realizados de manera automática por el sistema SIEN-GOB, el método de depreciación es de Línea recta, las tasas aplicadas corresponden al 10% para todo tipo de Maquinaria, otros equipos y Herramientas, 20% para Equipo de transportes e Instrumentos musicales y un 33.3% para Equipos de cómputo y de tecnologías de información.  Ahora bien, los activos de los años 2020 y 2021 se encuentran en óptimas condiciones, mientras que los demás activos de ejercicios anteriores su condición es buena.    Cabe mencionar que actualmente la depreciación y amortización  se aplica de manera anualizada.</t>
    </r>
  </si>
  <si>
    <r>
      <t>Al 30 de noviembre de 2022 el H. Ayuntamiento del Centro tiene registrado un pasivo circulante por la cantidad de</t>
    </r>
    <r>
      <rPr>
        <b/>
        <sz val="11"/>
        <rFont val="Calibri"/>
        <family val="2"/>
        <scheme val="minor"/>
      </rPr>
      <t xml:space="preserve"> $494,910,736.34 (Cuatrocientos Noventa y Cuatro Millones Novecientos Diez Mil Setecientos Treinta y Seis Pesos 34/100 M.N.)</t>
    </r>
    <r>
      <rPr>
        <sz val="11"/>
        <rFont val="Calibri"/>
        <family val="2"/>
        <scheme val="minor"/>
      </rPr>
      <t xml:space="preserve">, integrado por las cuentas de Sueldos pendientes por Pagar siendo de las más representativas el Instituto de Seguridad Social del Estado de Tabasco ISSET por la cantidad de </t>
    </r>
    <r>
      <rPr>
        <b/>
        <sz val="11"/>
        <rFont val="Calibri"/>
        <family val="2"/>
        <scheme val="minor"/>
      </rPr>
      <t>$8,306,344.40 (Ocho Millones Trescientos Seis Mil Trescientos Cuarenta y Cuatro Pesos 40/100 M.N.);</t>
    </r>
    <r>
      <rPr>
        <sz val="11"/>
        <rFont val="Calibri"/>
        <family val="2"/>
        <scheme val="minor"/>
      </rPr>
      <t xml:space="preserve"> Proveedores por pagar a corto plazo siendo de los más representativos la empresa CFE Suministrador de Servicios Básicos  por la cantidad de</t>
    </r>
    <r>
      <rPr>
        <b/>
        <sz val="11"/>
        <rFont val="Calibri"/>
        <family val="2"/>
        <scheme val="minor"/>
      </rPr>
      <t xml:space="preserve"> $4,336,422.36 (Cuatro Millones Trescientos Treinta y Seis Mil Cuatrocientos Veintidós Pesos 36/100 M.N.)</t>
    </r>
    <r>
      <rPr>
        <sz val="11"/>
        <rFont val="Calibri"/>
        <family val="2"/>
        <scheme val="minor"/>
      </rPr>
      <t xml:space="preserve"> y Sergio Arjona Sánchez por la cantidad de </t>
    </r>
    <r>
      <rPr>
        <b/>
        <sz val="11"/>
        <rFont val="Calibri"/>
        <family val="2"/>
        <scheme val="minor"/>
      </rPr>
      <t>$3,753,221.10 (Tres Millones Setecientos Cincuenta y Tres Mil Doscientos Veintiún Pesos 10/100 M.N.)</t>
    </r>
    <r>
      <rPr>
        <sz val="11"/>
        <rFont val="Calibri"/>
        <family val="2"/>
        <scheme val="minor"/>
      </rPr>
      <t xml:space="preserve">; Retenciones y Contribuciones por Pagar a Corto Plazo siendo de las mas representativas el I.S.P.T. por la cantidad de </t>
    </r>
    <r>
      <rPr>
        <b/>
        <sz val="11"/>
        <rFont val="Calibri"/>
        <family val="2"/>
        <scheme val="minor"/>
      </rPr>
      <t>$6,193,458.33 (Seis Millones Ciento Noventa y Tres Mil Cuatrocientos Cincuenta y Ocho Pesos 33/100 M.N.);</t>
    </r>
    <r>
      <rPr>
        <sz val="11"/>
        <rFont val="Calibri"/>
        <family val="2"/>
        <scheme val="minor"/>
      </rPr>
      <t xml:space="preserve"> Otras Cuentas por Pagar a Corto Plazo siendo de las mas representativas Municipio del Centro y/o Dirección de Finanzas (Traspaso entre cuentas) por la cantidad de</t>
    </r>
    <r>
      <rPr>
        <b/>
        <sz val="11"/>
        <rFont val="Calibri"/>
        <family val="2"/>
        <scheme val="minor"/>
      </rPr>
      <t xml:space="preserve"> $364,707,155.00 (Trescientos Sesenta y Cuatro Millones Setecientos Siete Mil Ciento Cincuenta y Cinco Pesos 00/100 M.N.).</t>
    </r>
  </si>
  <si>
    <r>
      <t>Al 30 de noviembre de 2022,  el H. Ayuntamiento del Centro presenta un saldo en la Cuenta por Pagar a Largo Plazo por un monto total de</t>
    </r>
    <r>
      <rPr>
        <b/>
        <sz val="11"/>
        <rFont val="Calibri"/>
        <family val="2"/>
        <scheme val="minor"/>
      </rPr>
      <t>$3,655,316.20 (Tres Millones Seiscientos Cincuenta y Cinco Mil Trescientos Dieciséis Pesos 20/100 M.N.),</t>
    </r>
    <r>
      <rPr>
        <sz val="11"/>
        <rFont val="Calibri"/>
        <family val="2"/>
        <scheme val="minor"/>
      </rPr>
      <t xml:space="preserve"> correspondientes  a los ejercicios 2006 y 2009</t>
    </r>
    <r>
      <rPr>
        <b/>
        <sz val="11"/>
        <rFont val="Calibri"/>
        <family val="2"/>
        <scheme val="minor"/>
      </rPr>
      <t xml:space="preserve"> los cuales </t>
    </r>
    <r>
      <rPr>
        <sz val="11"/>
        <rFont val="Calibri"/>
        <family val="2"/>
        <scheme val="minor"/>
      </rPr>
      <t xml:space="preserve">se conforman por proveedores y contratistas por obras públicas pendientes de pago por bienes y servicios. 
</t>
    </r>
  </si>
  <si>
    <r>
      <rPr>
        <b/>
        <sz val="11"/>
        <rFont val="Calibri"/>
        <family val="2"/>
        <scheme val="minor"/>
      </rPr>
      <t>Deudas a largo plazo:</t>
    </r>
    <r>
      <rPr>
        <sz val="11"/>
        <rFont val="Calibri"/>
        <family val="2"/>
        <scheme val="minor"/>
      </rPr>
      <t xml:space="preserve"> Corresponde al refinanciamiento otorgado al  H. Ayuntamiento del Centro contratado hasta por un monto de </t>
    </r>
    <r>
      <rPr>
        <b/>
        <sz val="11"/>
        <rFont val="Calibri"/>
        <family val="2"/>
        <scheme val="minor"/>
      </rPr>
      <t>$245,547,122.01 (Doscientos Cuarenta y Cinco Millones Quinientos Cuarenta y Siete Mil Ciento Veintidos Pesos 01/100 M.N.).</t>
    </r>
    <r>
      <rPr>
        <sz val="11"/>
        <rFont val="Calibri"/>
        <family val="2"/>
        <scheme val="minor"/>
      </rPr>
      <t>, disponiendo la cantidad de</t>
    </r>
    <r>
      <rPr>
        <b/>
        <sz val="11"/>
        <rFont val="Calibri"/>
        <family val="2"/>
        <scheme val="minor"/>
      </rPr>
      <t xml:space="preserve"> $232,025,321.45 (Doscientos Treinta y Dos Millones Veinticinco Mil Trescientos Veintiún Pesos 45/100 M.N.)</t>
    </r>
    <r>
      <rPr>
        <sz val="11"/>
        <rFont val="Calibri"/>
        <family val="2"/>
        <scheme val="minor"/>
      </rPr>
      <t xml:space="preserve"> para la amortización anticipada de los créditos de ejercicios anteriores;  dicha deuda será garantizada con el 17.0% de las Participaciones, con los siguientes beneficios:</t>
    </r>
  </si>
  <si>
    <r>
      <t>Al 30 de noviembre de 2022 el H. Ayuntamiento del Centro en el apartado de Hacienda Pública/patrimonio Contribuido presenta una variación de</t>
    </r>
    <r>
      <rPr>
        <b/>
        <sz val="11"/>
        <rFont val="Calibri"/>
        <family val="2"/>
        <scheme val="minor"/>
      </rPr>
      <t xml:space="preserve"> $660,669.04 (Seiscientos Sesenta Mil Seiscientos Sesenta y Nueve Pesos 04/100 M.N.)</t>
    </r>
    <r>
      <rPr>
        <sz val="11"/>
        <rFont val="Calibri"/>
        <family val="2"/>
        <scheme val="minor"/>
      </rPr>
      <t xml:space="preserve"> respecto del ejercicio 2021 al 2022, la cual corrresponde a Donaciones de Activos realizada por el Banco Santander México S.A.</t>
    </r>
  </si>
  <si>
    <r>
      <t xml:space="preserve">Al 30 de noviembre de 2022 el H. Ayuntamiento del Centro en el apartado de Hacienda Pública/Patrimonio Generado presenta un Resultado del Ejercicio Ahorro por </t>
    </r>
    <r>
      <rPr>
        <b/>
        <sz val="11"/>
        <rFont val="Calibri"/>
        <family val="2"/>
        <scheme val="minor"/>
      </rPr>
      <t>$1,050,504,072.36 (Mil Cincuenta Millones Quinientos Cuatro Mil Setenta y Dos Pesos 36/100 M.N.)</t>
    </r>
    <r>
      <rPr>
        <sz val="11"/>
        <rFont val="Calibri"/>
        <family val="2"/>
        <scheme val="minor"/>
      </rPr>
      <t>, en el Estado de Situación Financiera, en el cual se incluyen rubros extraordinarios por la cantidad de</t>
    </r>
    <r>
      <rPr>
        <b/>
        <sz val="11"/>
        <rFont val="Calibri"/>
        <family val="2"/>
        <scheme val="minor"/>
      </rPr>
      <t xml:space="preserve"> -$13,570.56 (Trece Mil Quinientos Setenta Pesos 56/100 M.N.)</t>
    </r>
    <r>
      <rPr>
        <sz val="11"/>
        <rFont val="Calibri"/>
        <family val="2"/>
        <scheme val="minor"/>
      </rPr>
      <t>, correspondientes a pérdida o ganancia del Fideicomiso Creando Empresarios y</t>
    </r>
    <r>
      <rPr>
        <b/>
        <sz val="11"/>
        <rFont val="Calibri"/>
        <family val="2"/>
        <scheme val="minor"/>
      </rPr>
      <t xml:space="preserve"> -$46,858,173.97 (Cuarenta y Seis Millones Ochocientos Cincuenta y Ocho Mil Ciento Setenta y Tres Pesos 97/100 M.N.)</t>
    </r>
    <r>
      <rPr>
        <sz val="11"/>
        <rFont val="Calibri"/>
        <family val="2"/>
        <scheme val="minor"/>
      </rPr>
      <t>, salidas de almacén de APAZU del ejercicio 2010, salidas de almacén del ejercicio 2020 y 2021, cancelación de los Fideicomisos de los ejercicios 2015 y 2020 y depuación y cancelación de pasivos a largo plazo de los ejercicios 2006 y 2009 los cuales se reflejan en el resultados de ejercicios anteriores, quedando una variación por</t>
    </r>
    <r>
      <rPr>
        <b/>
        <sz val="11"/>
        <rFont val="Calibri"/>
        <family val="2"/>
        <scheme val="minor"/>
      </rPr>
      <t xml:space="preserve"> -$1,097,375,816.89 (Mil Noventa y Siete Millones Trescientos Setenta y Cinco Mil Ochocientos Dieciséis Pesos 89/100 M.N.)</t>
    </r>
  </si>
  <si>
    <r>
      <t xml:space="preserve">El importe de </t>
    </r>
    <r>
      <rPr>
        <b/>
        <sz val="11"/>
        <rFont val="Calibri"/>
        <family val="2"/>
        <scheme val="minor"/>
      </rPr>
      <t>$232,025,321.45</t>
    </r>
    <r>
      <rPr>
        <sz val="11"/>
        <rFont val="Calibri"/>
        <family val="2"/>
        <scheme val="minor"/>
      </rPr>
      <t xml:space="preserve"> </t>
    </r>
    <r>
      <rPr>
        <b/>
        <sz val="11"/>
        <rFont val="Calibri"/>
        <family val="2"/>
        <scheme val="minor"/>
      </rPr>
      <t>(Doscientos Treinta y Dos Millones Veinticinco Mil Trescientos Veintiún Pesos 45/100 M.N.)</t>
    </r>
    <r>
      <rPr>
        <sz val="11"/>
        <rFont val="Calibri"/>
        <family val="2"/>
        <scheme val="minor"/>
      </rPr>
      <t xml:space="preserve"> corresponden al Refinanciamiento contratado en el mes de abril del presente ejercicio, por lo que no forman parte de los Ingresos de Gestión.</t>
    </r>
  </si>
  <si>
    <r>
      <t xml:space="preserve">Al 30 de noviembre de 2022 el H. Ayuntamiento del Centro en el apartado de Otros Egresos presupuestales No contables por la cantidad total de </t>
    </r>
    <r>
      <rPr>
        <b/>
        <sz val="11"/>
        <rFont val="Calibri"/>
        <family val="2"/>
        <scheme val="minor"/>
      </rPr>
      <t>$46,903,971.45 (Cuarenta y Seis Millones Novecientos Tres Mil Novecientos Setenta y Un Pesos 45/100 M.N.)</t>
    </r>
    <r>
      <rPr>
        <sz val="11"/>
        <rFont val="Calibri"/>
        <family val="2"/>
        <scheme val="minor"/>
      </rPr>
      <t>, del cual corresponden a la Aportación municipal CAPUFE por</t>
    </r>
    <r>
      <rPr>
        <b/>
        <sz val="11"/>
        <rFont val="Calibri"/>
        <family val="2"/>
        <scheme val="minor"/>
      </rPr>
      <t xml:space="preserve"> $7,328,440.60 (Siete Millones Trescientos Veintiocho Mil Cuatrocientos Cuarenta Pesos 60/100 M.N.),</t>
    </r>
    <r>
      <rPr>
        <sz val="11"/>
        <rFont val="Calibri"/>
        <family val="2"/>
        <scheme val="minor"/>
      </rPr>
      <t xml:space="preserve"> Aportación Municipal PROAGUA por </t>
    </r>
    <r>
      <rPr>
        <b/>
        <sz val="11"/>
        <rFont val="Calibri"/>
        <family val="2"/>
        <scheme val="minor"/>
      </rPr>
      <t xml:space="preserve">$2,445,023.05 (Dos Millones Cuatrocientos Cuarenta y Cinco Mil Veintitrés Pesos 05/100 M.N.), </t>
    </r>
    <r>
      <rPr>
        <sz val="11"/>
        <rFont val="Calibri"/>
        <family val="2"/>
        <scheme val="minor"/>
      </rPr>
      <t xml:space="preserve">Aportación Municipal PRODDER </t>
    </r>
    <r>
      <rPr>
        <b/>
        <sz val="11"/>
        <rFont val="Calibri"/>
        <family val="2"/>
        <scheme val="minor"/>
      </rPr>
      <t>$12,000,000.00 (Doce Millones de Pesos 00/100 M.N.),</t>
    </r>
    <r>
      <rPr>
        <sz val="11"/>
        <rFont val="Calibri"/>
        <family val="2"/>
        <scheme val="minor"/>
      </rPr>
      <t xml:space="preserve"> y entradas de almacén e inventarios por</t>
    </r>
    <r>
      <rPr>
        <b/>
        <sz val="11"/>
        <rFont val="Calibri"/>
        <family val="2"/>
        <scheme val="minor"/>
      </rPr>
      <t xml:space="preserve"> $25,130,507.80 (Veinticinco Millones Cientos Treinta Mil Quinientos Siete Pesos 80/100 M.N.)</t>
    </r>
  </si>
  <si>
    <r>
      <rPr>
        <b/>
        <sz val="11"/>
        <rFont val="Calibri"/>
        <family val="2"/>
        <scheme val="minor"/>
      </rPr>
      <t xml:space="preserve">Fideicomisos, Mandatos y Análogos de los cuales es fideicomitente o fideicomisario.- </t>
    </r>
    <r>
      <rPr>
        <sz val="11"/>
        <rFont val="Calibri"/>
        <family val="2"/>
        <scheme val="minor"/>
      </rPr>
      <t xml:space="preserve">Representa los recursos asignados por tipo y monto de los fideicomisos "por garantía de la deuda" de este ejercicio por la cantidad de </t>
    </r>
    <r>
      <rPr>
        <b/>
        <sz val="11"/>
        <rFont val="Calibri"/>
        <family val="2"/>
        <scheme val="minor"/>
      </rPr>
      <t>$7,192,736.35 (Siete Millones Ciento Noventa y Dos Mil Setecientos Treinta y Seis Pesos 35/100 M.N.),</t>
    </r>
    <r>
      <rPr>
        <sz val="11"/>
        <rFont val="Calibri"/>
        <family val="2"/>
        <scheme val="minor"/>
      </rPr>
      <t xml:space="preserve"> y el fideicomiso "Creando empresarios" por la cantidad de  </t>
    </r>
    <r>
      <rPr>
        <b/>
        <sz val="11"/>
        <rFont val="Calibri"/>
        <family val="2"/>
        <scheme val="minor"/>
      </rPr>
      <t>$673,889.27 (Seiscientos Setenta y Tres Mil Ochocientos Ochenta y Nueve Pesos 27/100 M.N.)</t>
    </r>
    <r>
      <rPr>
        <sz val="11"/>
        <rFont val="Calibri"/>
        <family val="2"/>
        <scheme val="minor"/>
      </rPr>
      <t xml:space="preserve">, sumando un total de </t>
    </r>
    <r>
      <rPr>
        <b/>
        <sz val="11"/>
        <rFont val="Calibri"/>
        <family val="2"/>
        <scheme val="minor"/>
      </rPr>
      <t>$7,886,625.62 (Siete Millones Ochocientos Sesenta y Seis Mil Seiscientos Veinticinco Pesos 62/100 M.N.)</t>
    </r>
  </si>
  <si>
    <r>
      <t>Al 30 de noviembre de 2022, el H. Ayuntamiento del Centro recaudó Ingresos por la cantidad de</t>
    </r>
    <r>
      <rPr>
        <b/>
        <sz val="11"/>
        <rFont val="Calibri"/>
        <family val="2"/>
        <scheme val="minor"/>
      </rPr>
      <t xml:space="preserve"> $3,389,241,861.69 (Tres Mil Trescientos Ochenta y Nueve Millones Doscientos Cuarenta y Un Mil Ochocientos Sesenta y Un Pesos 69/100 M.N.)</t>
    </r>
    <r>
      <rPr>
        <sz val="11"/>
        <rFont val="Calibri"/>
        <family val="2"/>
        <scheme val="minor"/>
      </rPr>
      <t xml:space="preserve">, mismos que se integran de la siguiente manera, </t>
    </r>
    <r>
      <rPr>
        <b/>
        <sz val="11"/>
        <rFont val="Calibri"/>
        <family val="2"/>
        <scheme val="minor"/>
      </rPr>
      <t>$561,555,006.03 (Quinientos Sesenta y Un Millones Quinientos Cincuenta y Cinco Mil Seis Pesos 03/100 M.N.)</t>
    </r>
    <r>
      <rPr>
        <sz val="11"/>
        <rFont val="Calibri"/>
        <family val="2"/>
        <scheme val="minor"/>
      </rPr>
      <t xml:space="preserve">, correspondientes a los Ingresos de la Gestión (impuestos, derechos, productos y aprovechamientos); </t>
    </r>
    <r>
      <rPr>
        <b/>
        <sz val="11"/>
        <rFont val="Calibri"/>
        <family val="2"/>
        <scheme val="minor"/>
      </rPr>
      <t>$1,645,372,135.00 (Mil Seiscientos Cuarenta y Cinco Millones Trescientos Setenta y Dos Mil Ciento Treinta y Cinco Pesos 00/100 M.N.)</t>
    </r>
    <r>
      <rPr>
        <sz val="11"/>
        <rFont val="Calibri"/>
        <family val="2"/>
        <scheme val="minor"/>
      </rPr>
      <t xml:space="preserve">, de Participaciones Federales; </t>
    </r>
    <r>
      <rPr>
        <b/>
        <sz val="11"/>
        <rFont val="Calibri"/>
        <family val="2"/>
        <scheme val="minor"/>
      </rPr>
      <t>$626,364,920.00 (Seiscientos Veintiséis Millones Trescientos Sesenta y Cuatro Mil Novecientos Veinte Pesos 00/100 M.N.)</t>
    </r>
    <r>
      <rPr>
        <sz val="11"/>
        <rFont val="Calibri"/>
        <family val="2"/>
        <scheme val="minor"/>
      </rPr>
      <t xml:space="preserve">, de Aportaciones Federales; </t>
    </r>
    <r>
      <rPr>
        <b/>
        <sz val="11"/>
        <rFont val="Calibri"/>
        <family val="2"/>
        <scheme val="minor"/>
      </rPr>
      <t>$55,310,043.57 (Cincuenta y Cinco Millones Trescientos Diez Mil Cuarenta y Tres Pesos 57/100 M.N.)</t>
    </r>
    <r>
      <rPr>
        <sz val="11"/>
        <rFont val="Calibri"/>
        <family val="2"/>
        <scheme val="minor"/>
      </rPr>
      <t>, de Convenios Federales;</t>
    </r>
    <r>
      <rPr>
        <b/>
        <sz val="11"/>
        <rFont val="Calibri"/>
        <family val="2"/>
        <scheme val="minor"/>
      </rPr>
      <t xml:space="preserve"> $ 2,825,650.54 (Dos Millones Ochocientos Veinticinco Mil Seiscientos Cincuenta Pesos 54/100 M.N.)</t>
    </r>
    <r>
      <rPr>
        <sz val="11"/>
        <rFont val="Calibri"/>
        <family val="2"/>
        <scheme val="minor"/>
      </rPr>
      <t xml:space="preserve">, de Incentivos Derivados de la Colaboración Fiscal; </t>
    </r>
    <r>
      <rPr>
        <b/>
        <sz val="11"/>
        <rFont val="Calibri"/>
        <family val="2"/>
        <scheme val="minor"/>
      </rPr>
      <t>$115,241,900.17 (Ciento Quince Millones Doscientos Cuarenta y Un Mil Novecientos Pesos 17/100 M.N.)</t>
    </r>
    <r>
      <rPr>
        <sz val="11"/>
        <rFont val="Calibri"/>
        <family val="2"/>
        <scheme val="minor"/>
      </rPr>
      <t xml:space="preserve">, de Fondos Distintos de Aportaciones y </t>
    </r>
    <r>
      <rPr>
        <b/>
        <sz val="11"/>
        <rFont val="Calibri"/>
        <family val="2"/>
        <scheme val="minor"/>
      </rPr>
      <t xml:space="preserve">$382,572,206.38 (Trescientos Ochenta y Dos Millones Quinientos Setenta y Dos Mil Doscientos Seis Pesos 38/100 M.N.) </t>
    </r>
    <r>
      <rPr>
        <sz val="11"/>
        <rFont val="Calibri"/>
        <family val="2"/>
        <scheme val="minor"/>
      </rPr>
      <t>, de Convenios Estatales.</t>
    </r>
  </si>
  <si>
    <r>
      <t xml:space="preserve">Del saldo reflejado en bancos por la cantidad de </t>
    </r>
    <r>
      <rPr>
        <b/>
        <sz val="11"/>
        <rFont val="Calibri"/>
        <family val="2"/>
        <scheme val="minor"/>
      </rPr>
      <t xml:space="preserve">$759,777,748.36 (Setecientos Cincuenta y Nueve Millones Setecientos Setenta y Siete Mil Setecientos Cuarenta y Ocho Pesos 36/100 M.N.), </t>
    </r>
    <r>
      <rPr>
        <sz val="11"/>
        <rFont val="Calibri"/>
        <family val="2"/>
        <scheme val="minor"/>
      </rPr>
      <t>corresponden a: Cuentas bancarias aperturadas de Ingresos propios de los años 2013 por recaudación de Ingresos múltiples; 2016 Cuentas pagadoras de nóminas, ISR, FONACOT e ISSET;  2017 de las ocho cuentas, una es pagadora de nómina y las restantes son recaudadoras de Impuesto Predial, Agua potable, e Impuestos múltiples; 2018 de las cuatro cuentas dos son recaudadoras y las otras dos pagadoras; 2020 Cuenta Concentradora; 2021 de las dos cuentas, una es Concentradora y la otra es pagadora de nóminas y 2022 son tres cuentas Concentradoras; Fondo de Estabilización de los Ingresos de las Entidades Federativas (FEIEF)  2022; Participaciones 2020, 2021 y 2022; PROAGUA Municipal  2022, Prodder 2022, PROAGUA Federal 2022, PROSANEAR Federal 2022, CAPUFE 2022; Fondos distintos de Aportación 2021 y 2022; Fondo III 2022; Fondo IV 2022; Convenio SAPAET (SAS) 2021 Y 2022, Oficialía Mayor 2021 y 2022 y FISE 2022.</t>
    </r>
  </si>
  <si>
    <r>
      <rPr>
        <b/>
        <sz val="11"/>
        <rFont val="Calibri"/>
        <family val="2"/>
        <scheme val="minor"/>
      </rPr>
      <t xml:space="preserve">Deuda a corto plazo: </t>
    </r>
    <r>
      <rPr>
        <sz val="11"/>
        <rFont val="Calibri"/>
        <family val="2"/>
        <scheme val="minor"/>
      </rPr>
      <t xml:space="preserve">El Municipio del Centro contrató el 16 de diciembre de 2021 con BBVA México, Sociedad Anónima un crédito simple, como obligación de corto plazo quirografaria, por un monto de </t>
    </r>
    <r>
      <rPr>
        <b/>
        <sz val="11"/>
        <rFont val="Calibri"/>
        <family val="2"/>
        <scheme val="minor"/>
      </rPr>
      <t>$180,000,000.00 (Ciento Ochenta Millones de Pesos 00/100 M.N.)</t>
    </r>
    <r>
      <rPr>
        <sz val="11"/>
        <rFont val="Calibri"/>
        <family val="2"/>
        <scheme val="minor"/>
      </rPr>
      <t xml:space="preserve"> la cual se utilizó para cubrir necesidades a corto plazo, como insuficiencias de liquidez de carácter temporal, deuda que se liquida en este mes.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</si>
</sst>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0_ ;\-#,##0\ "/>
    <numFmt numFmtId="165" formatCode="###,###,###,##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1"/>
      <name val="Calibri"/>
      <family val="2"/>
      <scheme val="minor"/>
    </font>
    <font>
      <sz val="8"/>
      <color theme="1"/>
      <name val="Calibri"/>
      <family val="2"/>
      <scheme val="minor"/>
    </font>
    <font>
      <b/>
      <sz val="16"/>
      <color theme="1"/>
      <name val="Calibri"/>
      <family val="2"/>
      <scheme val="minor"/>
    </font>
    <font>
      <sz val="11"/>
      <name val="Calibri"/>
      <family val="2"/>
      <scheme val="minor"/>
    </font>
    <font>
      <sz val="11"/>
      <color rgb="FFFF0000"/>
      <name val="Calibri"/>
      <family val="2"/>
      <scheme val="minor"/>
    </font>
    <font>
      <b/>
      <sz val="10"/>
      <name val="Calibri"/>
      <family val="2"/>
      <scheme val="minor"/>
    </font>
    <font>
      <b/>
      <sz val="14"/>
      <name val="Calibri"/>
      <family val="2"/>
      <scheme val="minor"/>
    </font>
    <font>
      <b/>
      <sz val="12"/>
      <name val="Calibri"/>
      <family val="2"/>
      <scheme val="minor"/>
    </font>
    <font>
      <sz val="14"/>
      <name val="Calibri"/>
      <family val="2"/>
      <scheme val="minor"/>
    </font>
    <font>
      <b/>
      <sz val="11"/>
      <color rgb="FFFF0000"/>
      <name val="Calibri"/>
      <family val="2"/>
      <scheme val="minor"/>
    </font>
    <font>
      <sz val="10.5"/>
      <name val="Calibri"/>
      <family val="2"/>
      <scheme val="minor"/>
    </font>
    <font>
      <sz val="12"/>
      <name val="Calibri"/>
      <family val="2"/>
      <scheme val="minor"/>
    </font>
    <font>
      <sz val="10"/>
      <name val="Calibri"/>
      <family val="2"/>
      <scheme val="minor"/>
    </font>
    <font>
      <sz val="7"/>
      <name val="Calibri"/>
      <family val="2"/>
      <scheme val="minor"/>
    </font>
    <font>
      <b/>
      <sz val="6"/>
      <name val="Calibri"/>
      <family val="2"/>
      <scheme val="minor"/>
    </font>
    <font>
      <b/>
      <sz val="8"/>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438">
    <xf numFmtId="0" fontId="0" fillId="0" borderId="0" xfId="0"/>
    <xf numFmtId="44" fontId="0" fillId="0" borderId="0" xfId="1" applyFont="1" applyFill="1"/>
    <xf numFmtId="0" fontId="8" fillId="0" borderId="0" xfId="0" applyFont="1"/>
    <xf numFmtId="44" fontId="0" fillId="0" borderId="0" xfId="1" applyFont="1" applyFill="1" applyBorder="1"/>
    <xf numFmtId="44" fontId="8" fillId="0" borderId="0" xfId="1" applyFont="1" applyFill="1" applyBorder="1" applyAlignment="1"/>
    <xf numFmtId="44" fontId="8" fillId="0" borderId="0" xfId="1" applyFont="1" applyFill="1" applyBorder="1" applyAlignment="1">
      <alignment horizontal="center"/>
    </xf>
    <xf numFmtId="44" fontId="0" fillId="0" borderId="0" xfId="0" applyNumberFormat="1"/>
    <xf numFmtId="0" fontId="10" fillId="2" borderId="7" xfId="0" applyFont="1" applyFill="1" applyBorder="1" applyAlignment="1">
      <alignment horizontal="center" vertical="center" readingOrder="1"/>
    </xf>
    <xf numFmtId="0" fontId="10" fillId="2" borderId="12" xfId="0" applyFont="1" applyFill="1" applyBorder="1" applyAlignment="1">
      <alignment horizontal="center" vertical="center" readingOrder="1"/>
    </xf>
    <xf numFmtId="0" fontId="10" fillId="2" borderId="8" xfId="0" applyFont="1" applyFill="1" applyBorder="1" applyAlignment="1">
      <alignment horizontal="center" vertical="center" readingOrder="1"/>
    </xf>
    <xf numFmtId="165" fontId="0" fillId="0" borderId="0" xfId="0" applyNumberFormat="1"/>
    <xf numFmtId="0" fontId="8" fillId="0" borderId="0" xfId="0" applyFont="1" applyAlignment="1">
      <alignment horizontal="center" vertical="top"/>
    </xf>
    <xf numFmtId="0" fontId="10" fillId="2" borderId="12" xfId="0" applyFont="1" applyFill="1" applyBorder="1" applyAlignment="1">
      <alignment vertical="center" readingOrder="1"/>
    </xf>
    <xf numFmtId="0" fontId="9" fillId="0" borderId="0" xfId="0" applyFont="1" applyAlignment="1">
      <alignment horizontal="left" vertical="center"/>
    </xf>
    <xf numFmtId="0" fontId="8" fillId="0" borderId="0" xfId="0" applyFont="1" applyAlignment="1">
      <alignment horizontal="justify" vertical="justify" wrapText="1"/>
    </xf>
    <xf numFmtId="0" fontId="8" fillId="0" borderId="11" xfId="0" applyFont="1" applyBorder="1" applyAlignment="1">
      <alignment horizontal="justify" vertical="center"/>
    </xf>
    <xf numFmtId="0" fontId="8" fillId="0" borderId="10" xfId="0" applyFont="1" applyBorder="1" applyAlignment="1">
      <alignment horizontal="center" vertical="justify" wrapText="1"/>
    </xf>
    <xf numFmtId="0" fontId="8" fillId="0" borderId="0" xfId="0" applyFont="1" applyAlignment="1">
      <alignment horizontal="center" vertical="justify" wrapText="1"/>
    </xf>
    <xf numFmtId="0" fontId="8" fillId="0" borderId="11" xfId="0" applyFont="1" applyBorder="1" applyAlignment="1">
      <alignment horizontal="center" vertical="justify" wrapText="1"/>
    </xf>
    <xf numFmtId="1" fontId="8" fillId="0" borderId="12" xfId="1" applyNumberFormat="1" applyFont="1" applyFill="1" applyBorder="1" applyAlignment="1">
      <alignment horizontal="center" vertical="center"/>
    </xf>
    <xf numFmtId="164" fontId="18" fillId="0" borderId="12" xfId="1" applyNumberFormat="1" applyFont="1" applyFill="1" applyBorder="1" applyAlignment="1">
      <alignment vertical="center"/>
    </xf>
    <xf numFmtId="164" fontId="18" fillId="0" borderId="12" xfId="1" applyNumberFormat="1" applyFont="1" applyFill="1" applyBorder="1" applyAlignment="1"/>
    <xf numFmtId="164" fontId="18" fillId="0" borderId="7" xfId="1" applyNumberFormat="1" applyFont="1" applyFill="1" applyBorder="1" applyAlignment="1"/>
    <xf numFmtId="164" fontId="18" fillId="0" borderId="7" xfId="1" applyNumberFormat="1" applyFont="1" applyFill="1" applyBorder="1" applyAlignment="1">
      <alignment vertical="center"/>
    </xf>
    <xf numFmtId="164" fontId="19" fillId="0" borderId="12" xfId="1" applyNumberFormat="1" applyFont="1" applyFill="1" applyBorder="1" applyAlignment="1">
      <alignment vertical="center"/>
    </xf>
    <xf numFmtId="164" fontId="19" fillId="0" borderId="7" xfId="1" applyNumberFormat="1" applyFont="1" applyFill="1" applyBorder="1" applyAlignment="1">
      <alignment vertical="center"/>
    </xf>
    <xf numFmtId="164" fontId="18" fillId="0" borderId="12" xfId="1" applyNumberFormat="1" applyFont="1" applyFill="1" applyBorder="1" applyAlignment="1">
      <alignment vertical="center" readingOrder="1"/>
    </xf>
    <xf numFmtId="0" fontId="5" fillId="0" borderId="10" xfId="0" applyFont="1" applyBorder="1" applyAlignment="1">
      <alignment horizontal="justify" vertical="center"/>
    </xf>
    <xf numFmtId="0" fontId="8" fillId="0" borderId="0" xfId="0" applyFont="1" applyBorder="1" applyAlignment="1">
      <alignment horizontal="justify" vertical="center"/>
    </xf>
    <xf numFmtId="0" fontId="8" fillId="0" borderId="0" xfId="0" applyFont="1" applyBorder="1" applyAlignment="1">
      <alignment horizontal="center" vertical="justify"/>
    </xf>
    <xf numFmtId="0" fontId="8" fillId="0" borderId="0" xfId="0" applyFont="1" applyBorder="1" applyAlignment="1">
      <alignment horizontal="center" vertical="justify" wrapText="1"/>
    </xf>
    <xf numFmtId="0" fontId="5" fillId="0" borderId="12" xfId="0" applyFont="1" applyBorder="1" applyAlignment="1">
      <alignment horizontal="left" vertical="center"/>
    </xf>
    <xf numFmtId="44" fontId="8" fillId="0" borderId="12" xfId="1" applyFont="1" applyFill="1" applyBorder="1" applyAlignment="1">
      <alignment horizontal="center" vertical="center" wrapText="1"/>
    </xf>
    <xf numFmtId="44" fontId="5" fillId="0" borderId="12" xfId="1" applyFont="1" applyFill="1" applyBorder="1" applyAlignment="1">
      <alignment horizontal="center" vertical="center" wrapText="1"/>
    </xf>
    <xf numFmtId="0" fontId="5" fillId="0" borderId="12" xfId="0" applyFont="1" applyBorder="1" applyAlignment="1">
      <alignment horizontal="left" vertical="center" wrapText="1"/>
    </xf>
    <xf numFmtId="0" fontId="8" fillId="0" borderId="12" xfId="0" applyFont="1" applyBorder="1" applyAlignment="1">
      <alignment horizontal="justify" vertical="justify" wrapText="1"/>
    </xf>
    <xf numFmtId="0" fontId="8" fillId="0" borderId="10" xfId="0" applyFont="1" applyBorder="1" applyAlignment="1">
      <alignment horizontal="center" vertical="justify" wrapText="1"/>
    </xf>
    <xf numFmtId="0" fontId="8" fillId="0" borderId="0" xfId="0" applyFont="1" applyAlignment="1">
      <alignment horizontal="center" vertical="justify" wrapText="1"/>
    </xf>
    <xf numFmtId="0" fontId="8" fillId="0" borderId="11" xfId="0" applyFont="1" applyBorder="1" applyAlignment="1">
      <alignment horizontal="center" vertical="justify" wrapText="1"/>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44" fontId="8" fillId="0" borderId="7" xfId="1" applyFont="1" applyFill="1" applyBorder="1" applyAlignment="1">
      <alignment horizontal="center" vertical="center"/>
    </xf>
    <xf numFmtId="44" fontId="8" fillId="0" borderId="8" xfId="1" applyFont="1" applyFill="1" applyBorder="1" applyAlignment="1">
      <alignment horizontal="center" vertical="center"/>
    </xf>
    <xf numFmtId="44" fontId="8" fillId="0" borderId="9" xfId="1" applyFont="1" applyFill="1" applyBorder="1" applyAlignment="1">
      <alignment horizontal="center" vertical="center"/>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8" fillId="0" borderId="12" xfId="0" applyFont="1" applyBorder="1" applyAlignment="1">
      <alignment horizontal="center"/>
    </xf>
    <xf numFmtId="0" fontId="8" fillId="0" borderId="10" xfId="0" applyFont="1" applyBorder="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center" vertical="center"/>
    </xf>
    <xf numFmtId="44" fontId="8" fillId="0" borderId="7" xfId="1" applyFont="1" applyFill="1" applyBorder="1" applyAlignment="1">
      <alignment horizontal="right" vertical="center" wrapText="1"/>
    </xf>
    <xf numFmtId="44" fontId="8" fillId="0" borderId="8" xfId="1" applyFont="1" applyFill="1" applyBorder="1" applyAlignment="1">
      <alignment horizontal="right" vertical="center" wrapText="1"/>
    </xf>
    <xf numFmtId="44" fontId="8" fillId="0" borderId="9" xfId="1" applyFont="1" applyFill="1" applyBorder="1" applyAlignment="1">
      <alignment horizontal="righ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2" xfId="0" applyFont="1" applyBorder="1" applyAlignment="1">
      <alignment horizontal="center" vertical="center" wrapText="1"/>
    </xf>
    <xf numFmtId="0" fontId="5" fillId="0" borderId="12" xfId="0" applyFont="1" applyBorder="1" applyAlignment="1">
      <alignment horizontal="center" vertical="center"/>
    </xf>
    <xf numFmtId="0" fontId="8" fillId="0" borderId="12" xfId="0" applyFont="1" applyBorder="1" applyAlignment="1">
      <alignment horizontal="left" vertical="center"/>
    </xf>
    <xf numFmtId="44" fontId="8" fillId="0" borderId="12" xfId="1" applyFont="1" applyFill="1" applyBorder="1" applyAlignment="1">
      <alignment horizontal="center" vertical="center"/>
    </xf>
    <xf numFmtId="0" fontId="5" fillId="2" borderId="12" xfId="0" applyFont="1" applyFill="1" applyBorder="1" applyAlignment="1">
      <alignment horizontal="left" vertical="center"/>
    </xf>
    <xf numFmtId="0" fontId="8" fillId="0" borderId="12" xfId="0" applyFont="1" applyBorder="1" applyAlignment="1">
      <alignment horizontal="justify" vertical="center"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11" xfId="0" applyFont="1" applyBorder="1" applyAlignment="1">
      <alignment horizontal="center" vertical="top" wrapText="1"/>
    </xf>
    <xf numFmtId="44" fontId="8" fillId="0" borderId="7" xfId="1" applyFont="1" applyFill="1" applyBorder="1" applyAlignment="1">
      <alignment horizontal="center" vertical="center" wrapText="1"/>
    </xf>
    <xf numFmtId="44" fontId="8" fillId="0" borderId="9" xfId="1" applyFont="1" applyFill="1" applyBorder="1" applyAlignment="1">
      <alignment horizontal="center" vertical="center" wrapText="1"/>
    </xf>
    <xf numFmtId="44" fontId="5" fillId="0" borderId="12" xfId="1" applyFont="1" applyFill="1" applyBorder="1" applyAlignment="1">
      <alignment horizontal="center" vertical="center"/>
    </xf>
    <xf numFmtId="0" fontId="12" fillId="2" borderId="12" xfId="0" applyFont="1" applyFill="1" applyBorder="1" applyAlignment="1">
      <alignment horizontal="left" vertical="center"/>
    </xf>
    <xf numFmtId="0" fontId="16" fillId="2" borderId="12" xfId="0" applyFont="1" applyFill="1" applyBorder="1" applyAlignment="1">
      <alignment horizontal="left" vertical="center"/>
    </xf>
    <xf numFmtId="0" fontId="12" fillId="0" borderId="7" xfId="0" applyFont="1" applyBorder="1" applyAlignment="1">
      <alignment horizontal="center"/>
    </xf>
    <xf numFmtId="0" fontId="12" fillId="0" borderId="8" xfId="0" applyFont="1" applyBorder="1" applyAlignment="1">
      <alignment horizontal="center"/>
    </xf>
    <xf numFmtId="0" fontId="12" fillId="0" borderId="9" xfId="0" applyFont="1" applyBorder="1" applyAlignment="1">
      <alignment horizontal="center"/>
    </xf>
    <xf numFmtId="0" fontId="10" fillId="0" borderId="12" xfId="0" applyFont="1" applyBorder="1" applyAlignment="1">
      <alignment horizontal="left" vertical="center" readingOrder="1"/>
    </xf>
    <xf numFmtId="0" fontId="15" fillId="0" borderId="10" xfId="0" applyFont="1" applyBorder="1" applyAlignment="1">
      <alignment horizontal="center" vertical="center"/>
    </xf>
    <xf numFmtId="0" fontId="15" fillId="0" borderId="0" xfId="0" applyFont="1" applyAlignment="1">
      <alignment horizontal="center" vertical="center"/>
    </xf>
    <xf numFmtId="0" fontId="15" fillId="0" borderId="1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5" fillId="2" borderId="7" xfId="0" applyFont="1" applyFill="1" applyBorder="1" applyAlignment="1">
      <alignment horizontal="justify" vertical="center"/>
    </xf>
    <xf numFmtId="0" fontId="5" fillId="2" borderId="8" xfId="0" applyFont="1" applyFill="1" applyBorder="1" applyAlignment="1">
      <alignment horizontal="justify" vertical="center"/>
    </xf>
    <xf numFmtId="0" fontId="5" fillId="2" borderId="9" xfId="0" applyFont="1" applyFill="1" applyBorder="1" applyAlignment="1">
      <alignment horizontal="justify" vertical="center"/>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6" xfId="0" applyFont="1" applyBorder="1" applyAlignment="1">
      <alignment horizontal="center" wrapText="1"/>
    </xf>
    <xf numFmtId="44" fontId="8" fillId="0" borderId="12" xfId="1" applyFont="1" applyFill="1" applyBorder="1" applyAlignment="1">
      <alignment horizontal="right" vertical="center" wrapText="1"/>
    </xf>
    <xf numFmtId="4" fontId="8" fillId="0" borderId="12" xfId="0" applyNumberFormat="1" applyFont="1" applyBorder="1" applyAlignment="1">
      <alignment horizontal="center" vertical="center" wrapText="1"/>
    </xf>
    <xf numFmtId="44" fontId="8" fillId="0" borderId="7" xfId="1" applyFont="1" applyFill="1" applyBorder="1" applyAlignment="1">
      <alignment horizontal="right" vertical="center"/>
    </xf>
    <xf numFmtId="44" fontId="8" fillId="0" borderId="8" xfId="1" applyFont="1" applyFill="1" applyBorder="1" applyAlignment="1">
      <alignment horizontal="right" vertical="center"/>
    </xf>
    <xf numFmtId="44" fontId="8" fillId="0" borderId="9" xfId="1" applyFont="1" applyFill="1" applyBorder="1" applyAlignment="1">
      <alignment horizontal="right" vertical="center"/>
    </xf>
    <xf numFmtId="4" fontId="8" fillId="0" borderId="7" xfId="0" applyNumberFormat="1" applyFont="1" applyBorder="1" applyAlignment="1">
      <alignment horizontal="center" vertical="center"/>
    </xf>
    <xf numFmtId="4" fontId="8" fillId="0" borderId="8" xfId="0" applyNumberFormat="1" applyFont="1" applyBorder="1" applyAlignment="1">
      <alignment horizontal="center" vertical="center"/>
    </xf>
    <xf numFmtId="4" fontId="8" fillId="0" borderId="9" xfId="0" applyNumberFormat="1" applyFont="1" applyBorder="1" applyAlignment="1">
      <alignment horizontal="center" vertical="center"/>
    </xf>
    <xf numFmtId="0" fontId="8" fillId="0" borderId="12" xfId="0" applyFont="1" applyBorder="1" applyAlignment="1">
      <alignment horizontal="left"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44" fontId="5" fillId="0" borderId="12" xfId="1" applyFont="1" applyFill="1" applyBorder="1" applyAlignment="1">
      <alignment vertical="center"/>
    </xf>
    <xf numFmtId="44" fontId="8" fillId="0" borderId="12" xfId="1" applyFont="1" applyFill="1" applyBorder="1" applyAlignment="1">
      <alignment horizontal="right" vertical="center"/>
    </xf>
    <xf numFmtId="4" fontId="8" fillId="0" borderId="12" xfId="0" applyNumberFormat="1" applyFont="1" applyBorder="1" applyAlignment="1">
      <alignment horizontal="center" vertical="center"/>
    </xf>
    <xf numFmtId="0" fontId="8" fillId="0" borderId="0" xfId="0" applyFont="1" applyBorder="1" applyAlignment="1">
      <alignment horizontal="center" vertical="top" wrapText="1"/>
    </xf>
    <xf numFmtId="0" fontId="5" fillId="0" borderId="12" xfId="0" applyFont="1" applyBorder="1" applyAlignment="1">
      <alignment horizontal="center" wrapText="1"/>
    </xf>
    <xf numFmtId="0" fontId="8" fillId="0" borderId="7" xfId="0" applyFont="1" applyFill="1" applyBorder="1" applyAlignment="1">
      <alignment horizontal="justify" vertical="top" wrapText="1"/>
    </xf>
    <xf numFmtId="0" fontId="8" fillId="0" borderId="8" xfId="0" applyFont="1" applyFill="1" applyBorder="1" applyAlignment="1">
      <alignment horizontal="justify" vertical="top" wrapText="1"/>
    </xf>
    <xf numFmtId="0" fontId="8" fillId="0" borderId="9" xfId="0" applyFont="1" applyFill="1" applyBorder="1" applyAlignment="1">
      <alignment horizontal="justify" vertical="top" wrapText="1"/>
    </xf>
    <xf numFmtId="0" fontId="8" fillId="0" borderId="1" xfId="0" applyFont="1" applyBorder="1" applyAlignment="1">
      <alignment horizontal="justify" vertical="top" wrapText="1"/>
    </xf>
    <xf numFmtId="0" fontId="8" fillId="0" borderId="2" xfId="0" applyFont="1" applyBorder="1" applyAlignment="1">
      <alignment horizontal="justify" vertical="top" wrapText="1"/>
    </xf>
    <xf numFmtId="0" fontId="8" fillId="0" borderId="3" xfId="0" applyFont="1" applyBorder="1" applyAlignment="1">
      <alignment horizontal="justify" vertical="top" wrapText="1"/>
    </xf>
    <xf numFmtId="0" fontId="8" fillId="0" borderId="10" xfId="0" applyFont="1" applyBorder="1" applyAlignment="1">
      <alignment horizontal="left" vertical="center" wrapText="1"/>
    </xf>
    <xf numFmtId="0" fontId="8"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11" xfId="0" applyFont="1" applyBorder="1" applyAlignment="1">
      <alignment horizontal="left" vertical="center"/>
    </xf>
    <xf numFmtId="0" fontId="8" fillId="0" borderId="10" xfId="0" applyFont="1" applyBorder="1" applyAlignment="1">
      <alignment horizontal="justify" vertical="top" wrapText="1"/>
    </xf>
    <xf numFmtId="0" fontId="8" fillId="0" borderId="0" xfId="0" applyFont="1" applyBorder="1" applyAlignment="1">
      <alignment horizontal="justify" vertical="top" wrapText="1"/>
    </xf>
    <xf numFmtId="0" fontId="8" fillId="0" borderId="11" xfId="0" applyFont="1" applyBorder="1" applyAlignment="1">
      <alignment horizontal="justify" vertical="top" wrapText="1"/>
    </xf>
    <xf numFmtId="4" fontId="10" fillId="0" borderId="7" xfId="0" applyNumberFormat="1" applyFont="1" applyBorder="1" applyAlignment="1">
      <alignment horizontal="center" vertical="center" wrapText="1"/>
    </xf>
    <xf numFmtId="4" fontId="10" fillId="0" borderId="8" xfId="0" applyNumberFormat="1" applyFont="1" applyBorder="1" applyAlignment="1">
      <alignment horizontal="center" vertical="center" wrapText="1"/>
    </xf>
    <xf numFmtId="4" fontId="10" fillId="0" borderId="9" xfId="0" applyNumberFormat="1" applyFont="1" applyBorder="1" applyAlignment="1">
      <alignment horizontal="center" vertical="center" wrapText="1"/>
    </xf>
    <xf numFmtId="0" fontId="17" fillId="0" borderId="12" xfId="0" applyFont="1" applyBorder="1" applyAlignment="1">
      <alignment horizontal="left" vertical="center" wrapText="1" readingOrder="1"/>
    </xf>
    <xf numFmtId="49" fontId="17" fillId="0" borderId="12" xfId="0" applyNumberFormat="1" applyFont="1" applyBorder="1" applyAlignment="1">
      <alignment horizontal="left" vertical="center" wrapText="1" readingOrder="1"/>
    </xf>
    <xf numFmtId="0" fontId="10" fillId="0" borderId="12" xfId="0" applyFont="1" applyBorder="1" applyAlignment="1">
      <alignment horizontal="left" vertical="justify" wrapText="1" readingOrder="1"/>
    </xf>
    <xf numFmtId="0" fontId="10" fillId="0" borderId="12" xfId="0" applyFont="1" applyBorder="1" applyAlignment="1">
      <alignment horizontal="left" vertical="center" wrapText="1"/>
    </xf>
    <xf numFmtId="164" fontId="20" fillId="0" borderId="7" xfId="1" applyNumberFormat="1" applyFont="1" applyFill="1" applyBorder="1" applyAlignment="1">
      <alignment horizontal="center" vertical="center" wrapText="1"/>
    </xf>
    <xf numFmtId="164" fontId="20" fillId="0" borderId="8" xfId="1" applyNumberFormat="1" applyFont="1" applyFill="1" applyBorder="1" applyAlignment="1">
      <alignment horizontal="center" vertical="center" wrapText="1"/>
    </xf>
    <xf numFmtId="164" fontId="20" fillId="0" borderId="9" xfId="1" applyNumberFormat="1" applyFont="1" applyFill="1" applyBorder="1" applyAlignment="1">
      <alignment horizontal="center" vertical="center" wrapText="1"/>
    </xf>
    <xf numFmtId="164" fontId="20" fillId="0" borderId="12" xfId="1" applyNumberFormat="1" applyFont="1" applyFill="1" applyBorder="1" applyAlignment="1">
      <alignment horizontal="center" vertical="center" wrapText="1"/>
    </xf>
    <xf numFmtId="44" fontId="5" fillId="0" borderId="12" xfId="1" applyFont="1" applyFill="1" applyBorder="1" applyAlignment="1">
      <alignment horizontal="right" vertical="center"/>
    </xf>
    <xf numFmtId="4" fontId="8" fillId="0" borderId="12" xfId="0" applyNumberFormat="1" applyFont="1" applyBorder="1" applyAlignment="1">
      <alignment horizontal="right" vertical="center"/>
    </xf>
    <xf numFmtId="44" fontId="8" fillId="0" borderId="8" xfId="1" applyFont="1" applyFill="1" applyBorder="1" applyAlignment="1">
      <alignment horizontal="center" vertical="center" wrapText="1"/>
    </xf>
    <xf numFmtId="44" fontId="8" fillId="0" borderId="7" xfId="1" applyFont="1" applyFill="1" applyBorder="1" applyAlignment="1">
      <alignment horizontal="center" vertical="top" wrapText="1"/>
    </xf>
    <xf numFmtId="44" fontId="8" fillId="0" borderId="8" xfId="1" applyFont="1" applyFill="1" applyBorder="1" applyAlignment="1">
      <alignment horizontal="center" vertical="top" wrapText="1"/>
    </xf>
    <xf numFmtId="44" fontId="8" fillId="0" borderId="9" xfId="1" applyFont="1" applyFill="1" applyBorder="1" applyAlignment="1">
      <alignment horizontal="center"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0" fillId="0" borderId="10"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8" fillId="0" borderId="7" xfId="0" applyFont="1" applyBorder="1" applyAlignment="1">
      <alignment horizontal="justify" vertical="top" wrapText="1"/>
    </xf>
    <xf numFmtId="0" fontId="8" fillId="0" borderId="8" xfId="0" applyFont="1" applyBorder="1" applyAlignment="1">
      <alignment horizontal="justify" vertical="top" wrapText="1"/>
    </xf>
    <xf numFmtId="0" fontId="8" fillId="0" borderId="9" xfId="0" applyFont="1" applyBorder="1" applyAlignment="1">
      <alignment horizontal="justify" vertical="top"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2" fillId="0" borderId="10" xfId="0" applyFont="1" applyBorder="1" applyAlignment="1">
      <alignment horizontal="center"/>
    </xf>
    <xf numFmtId="0" fontId="2" fillId="0" borderId="0" xfId="0" applyFont="1" applyAlignment="1">
      <alignment horizontal="center"/>
    </xf>
    <xf numFmtId="0" fontId="2" fillId="0" borderId="11" xfId="0" applyFont="1" applyBorder="1" applyAlignment="1">
      <alignment horizontal="center"/>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44" fontId="5" fillId="0" borderId="8" xfId="1" applyFont="1" applyFill="1" applyBorder="1" applyAlignment="1">
      <alignment horizontal="right" vertical="center"/>
    </xf>
    <xf numFmtId="44" fontId="5" fillId="0" borderId="9" xfId="1" applyFont="1" applyFill="1" applyBorder="1" applyAlignment="1">
      <alignment horizontal="right"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44" fontId="5" fillId="0" borderId="8" xfId="1" applyFont="1" applyFill="1" applyBorder="1" applyAlignment="1">
      <alignment horizontal="right" vertical="center" wrapText="1"/>
    </xf>
    <xf numFmtId="44" fontId="5" fillId="0" borderId="9" xfId="1" applyFont="1" applyFill="1" applyBorder="1" applyAlignment="1">
      <alignment horizontal="right" vertical="center" wrapText="1"/>
    </xf>
    <xf numFmtId="0" fontId="5" fillId="0" borderId="10" xfId="0" applyFont="1" applyBorder="1" applyAlignment="1">
      <alignment horizontal="center" wrapText="1"/>
    </xf>
    <xf numFmtId="0" fontId="5" fillId="0" borderId="0" xfId="0" applyFont="1" applyAlignment="1">
      <alignment horizontal="center" wrapText="1"/>
    </xf>
    <xf numFmtId="0" fontId="5" fillId="0" borderId="11" xfId="0" applyFont="1" applyBorder="1" applyAlignment="1">
      <alignment horizontal="center" wrapText="1"/>
    </xf>
    <xf numFmtId="0" fontId="8" fillId="0" borderId="7"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9" xfId="0" applyFont="1" applyBorder="1" applyAlignment="1">
      <alignment horizontal="justify" vertical="center" wrapText="1"/>
    </xf>
    <xf numFmtId="0" fontId="8" fillId="0" borderId="1"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10" xfId="0" applyFont="1" applyBorder="1" applyAlignment="1">
      <alignment horizontal="center"/>
    </xf>
    <xf numFmtId="0" fontId="8" fillId="0" borderId="0" xfId="0" applyFont="1" applyAlignment="1">
      <alignment horizontal="center"/>
    </xf>
    <xf numFmtId="0" fontId="8" fillId="0" borderId="11" xfId="0" applyFont="1" applyBorder="1" applyAlignment="1">
      <alignment horizontal="center"/>
    </xf>
    <xf numFmtId="44" fontId="5" fillId="0" borderId="7" xfId="1" applyFont="1" applyFill="1" applyBorder="1" applyAlignment="1">
      <alignment horizontal="center" vertical="center"/>
    </xf>
    <xf numFmtId="44" fontId="5" fillId="0" borderId="9" xfId="1" applyFont="1" applyFill="1" applyBorder="1" applyAlignment="1">
      <alignment horizontal="center"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14" fillId="0" borderId="10" xfId="0" applyFont="1" applyBorder="1" applyAlignment="1">
      <alignment horizontal="center"/>
    </xf>
    <xf numFmtId="0" fontId="14" fillId="0" borderId="0" xfId="0" applyFont="1" applyAlignment="1">
      <alignment horizontal="center"/>
    </xf>
    <xf numFmtId="0" fontId="14" fillId="0" borderId="11" xfId="0" applyFont="1" applyBorder="1" applyAlignment="1">
      <alignment horizontal="center"/>
    </xf>
    <xf numFmtId="0" fontId="8" fillId="0" borderId="12" xfId="0" applyFont="1" applyBorder="1" applyAlignment="1">
      <alignment horizontal="justify" vertical="top" wrapText="1"/>
    </xf>
    <xf numFmtId="0" fontId="8" fillId="0" borderId="1" xfId="0" applyFont="1" applyBorder="1" applyAlignment="1">
      <alignment horizontal="justify" vertical="center" wrapText="1"/>
    </xf>
    <xf numFmtId="0" fontId="8" fillId="0" borderId="2" xfId="0" applyFont="1" applyBorder="1" applyAlignment="1">
      <alignment horizontal="justify" vertical="center" wrapText="1"/>
    </xf>
    <xf numFmtId="0" fontId="8" fillId="0" borderId="3" xfId="0" applyFont="1" applyBorder="1" applyAlignment="1">
      <alignment horizontal="justify"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5" xfId="0" applyFont="1" applyBorder="1" applyAlignment="1">
      <alignment horizontal="left" vertical="center"/>
    </xf>
    <xf numFmtId="0" fontId="8" fillId="0" borderId="6" xfId="0" applyFont="1" applyBorder="1" applyAlignment="1">
      <alignment horizontal="left" vertical="center"/>
    </xf>
    <xf numFmtId="0" fontId="9" fillId="0" borderId="10"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5" fillId="0" borderId="9" xfId="0" applyFont="1" applyBorder="1" applyAlignment="1">
      <alignment horizontal="left" vertical="center"/>
    </xf>
    <xf numFmtId="44" fontId="5" fillId="0" borderId="8" xfId="1" applyFont="1" applyFill="1" applyBorder="1" applyAlignment="1">
      <alignment horizontal="center" vertical="center"/>
    </xf>
    <xf numFmtId="0" fontId="5" fillId="0" borderId="10" xfId="0" applyFont="1" applyBorder="1" applyAlignment="1">
      <alignment horizontal="center"/>
    </xf>
    <xf numFmtId="0" fontId="5" fillId="0" borderId="0" xfId="0" applyFont="1" applyAlignment="1">
      <alignment horizontal="center"/>
    </xf>
    <xf numFmtId="0" fontId="5" fillId="0" borderId="11" xfId="0" applyFont="1" applyBorder="1" applyAlignment="1">
      <alignment horizontal="center"/>
    </xf>
    <xf numFmtId="0" fontId="11" fillId="2" borderId="12" xfId="0" applyFont="1" applyFill="1" applyBorder="1" applyAlignment="1">
      <alignment horizontal="left" vertical="center"/>
    </xf>
    <xf numFmtId="0" fontId="11" fillId="0" borderId="10" xfId="0" applyFont="1" applyBorder="1" applyAlignment="1">
      <alignment horizontal="center" vertical="center"/>
    </xf>
    <xf numFmtId="0" fontId="11" fillId="0" borderId="0" xfId="0" applyFont="1" applyAlignment="1">
      <alignment horizontal="center" vertical="center"/>
    </xf>
    <xf numFmtId="0" fontId="11" fillId="0" borderId="11" xfId="0" applyFont="1" applyBorder="1" applyAlignment="1">
      <alignment horizontal="center" vertical="center"/>
    </xf>
    <xf numFmtId="44" fontId="5" fillId="0" borderId="1" xfId="1" applyFont="1" applyFill="1" applyBorder="1" applyAlignment="1">
      <alignment horizontal="center" vertical="center"/>
    </xf>
    <xf numFmtId="44" fontId="5" fillId="0" borderId="2" xfId="1" applyFont="1" applyFill="1" applyBorder="1" applyAlignment="1">
      <alignment horizontal="center" vertical="center"/>
    </xf>
    <xf numFmtId="44" fontId="5" fillId="0" borderId="3" xfId="1" applyFont="1" applyFill="1" applyBorder="1" applyAlignment="1">
      <alignment horizontal="center" vertical="center"/>
    </xf>
    <xf numFmtId="44" fontId="8" fillId="0" borderId="10" xfId="1" applyFont="1" applyFill="1" applyBorder="1" applyAlignment="1">
      <alignment horizontal="center" vertical="center"/>
    </xf>
    <xf numFmtId="44" fontId="8" fillId="0" borderId="0" xfId="1" applyFont="1" applyFill="1" applyBorder="1" applyAlignment="1">
      <alignment horizontal="center" vertical="center"/>
    </xf>
    <xf numFmtId="44" fontId="8" fillId="0" borderId="11" xfId="1" applyFont="1" applyFill="1" applyBorder="1" applyAlignment="1">
      <alignment horizontal="center" vertical="center"/>
    </xf>
    <xf numFmtId="44" fontId="8" fillId="0" borderId="4" xfId="1" applyFont="1" applyFill="1" applyBorder="1" applyAlignment="1">
      <alignment horizontal="center" vertical="center"/>
    </xf>
    <xf numFmtId="44" fontId="8" fillId="0" borderId="5" xfId="1" applyFont="1" applyFill="1" applyBorder="1" applyAlignment="1">
      <alignment horizontal="center" vertical="center"/>
    </xf>
    <xf numFmtId="44" fontId="8" fillId="0" borderId="6" xfId="1" applyFont="1" applyFill="1" applyBorder="1" applyAlignment="1">
      <alignment horizontal="center"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44" fontId="5" fillId="0" borderId="10" xfId="1" applyFont="1" applyFill="1" applyBorder="1" applyAlignment="1">
      <alignment horizontal="center" vertical="center"/>
    </xf>
    <xf numFmtId="44" fontId="5" fillId="0" borderId="0" xfId="1" applyFont="1" applyFill="1" applyBorder="1" applyAlignment="1">
      <alignment horizontal="center" vertical="center"/>
    </xf>
    <xf numFmtId="44" fontId="5" fillId="0" borderId="11" xfId="1" applyFont="1" applyFill="1" applyBorder="1" applyAlignment="1">
      <alignment horizontal="center" vertical="center"/>
    </xf>
    <xf numFmtId="44" fontId="5" fillId="0" borderId="4" xfId="1" applyFont="1" applyFill="1" applyBorder="1" applyAlignment="1">
      <alignment horizontal="center" vertical="center"/>
    </xf>
    <xf numFmtId="44" fontId="5" fillId="0" borderId="5" xfId="1" applyFont="1" applyFill="1" applyBorder="1" applyAlignment="1">
      <alignment horizontal="center" vertical="center"/>
    </xf>
    <xf numFmtId="44" fontId="5" fillId="0" borderId="6" xfId="1" applyFont="1" applyFill="1" applyBorder="1" applyAlignment="1">
      <alignment horizontal="center" vertical="center"/>
    </xf>
    <xf numFmtId="0" fontId="8" fillId="0" borderId="7" xfId="0" applyFont="1" applyBorder="1" applyAlignment="1">
      <alignment horizontal="justify" vertical="center"/>
    </xf>
    <xf numFmtId="0" fontId="8" fillId="0" borderId="8" xfId="0" applyFont="1" applyBorder="1" applyAlignment="1">
      <alignment horizontal="justify" vertical="center"/>
    </xf>
    <xf numFmtId="0" fontId="8" fillId="0" borderId="9" xfId="0" applyFont="1" applyBorder="1" applyAlignment="1">
      <alignment horizontal="justify" vertical="center"/>
    </xf>
    <xf numFmtId="44" fontId="5" fillId="0" borderId="7" xfId="1" applyFont="1" applyFill="1" applyBorder="1" applyAlignment="1">
      <alignment horizontal="right" vertical="center"/>
    </xf>
    <xf numFmtId="43" fontId="8" fillId="0" borderId="12" xfId="2" applyFont="1" applyFill="1" applyBorder="1" applyAlignment="1">
      <alignment horizontal="right" vertical="center"/>
    </xf>
    <xf numFmtId="0" fontId="8" fillId="0" borderId="12" xfId="0" applyFont="1" applyBorder="1" applyAlignment="1">
      <alignment horizontal="left" vertical="center" wrapText="1"/>
    </xf>
    <xf numFmtId="44" fontId="8" fillId="0" borderId="12" xfId="1" applyFont="1" applyFill="1" applyBorder="1" applyAlignment="1">
      <alignment vertical="center"/>
    </xf>
    <xf numFmtId="0" fontId="11" fillId="2" borderId="12"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0" xfId="0" applyFont="1" applyAlignment="1">
      <alignment horizontal="center" vertical="center" wrapText="1"/>
    </xf>
    <xf numFmtId="0" fontId="11" fillId="0" borderId="11" xfId="0" applyFont="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1" xfId="0" applyFont="1" applyFill="1" applyBorder="1" applyAlignment="1">
      <alignment horizontal="center" vertical="center" wrapTex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5" fillId="0" borderId="12" xfId="0" applyFont="1" applyBorder="1" applyAlignment="1">
      <alignment horizontal="left" vertical="center"/>
    </xf>
    <xf numFmtId="43" fontId="5" fillId="0" borderId="12" xfId="2" applyFont="1" applyFill="1" applyBorder="1" applyAlignment="1">
      <alignment horizontal="center" vertical="center"/>
    </xf>
    <xf numFmtId="0" fontId="15" fillId="0" borderId="13" xfId="0" applyFont="1" applyBorder="1" applyAlignment="1">
      <alignment horizontal="left" vertical="center"/>
    </xf>
    <xf numFmtId="44" fontId="5" fillId="0" borderId="13" xfId="1" applyFont="1" applyFill="1" applyBorder="1" applyAlignment="1">
      <alignment horizontal="center" vertical="center"/>
    </xf>
    <xf numFmtId="0" fontId="8" fillId="0" borderId="7" xfId="0"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xf>
    <xf numFmtId="44" fontId="8" fillId="0" borderId="8" xfId="1" applyFont="1" applyFill="1" applyBorder="1" applyAlignment="1">
      <alignment horizontal="center"/>
    </xf>
    <xf numFmtId="44" fontId="8" fillId="0" borderId="9" xfId="1" applyFont="1" applyFill="1" applyBorder="1" applyAlignment="1">
      <alignment horizontal="center"/>
    </xf>
    <xf numFmtId="0" fontId="15" fillId="0" borderId="0" xfId="0" applyFont="1" applyBorder="1" applyAlignment="1">
      <alignment horizontal="center" vertical="top"/>
    </xf>
    <xf numFmtId="0" fontId="11" fillId="2" borderId="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1" xfId="0" applyFont="1" applyFill="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5" fillId="0" borderId="12" xfId="0" applyFont="1" applyBorder="1" applyAlignment="1">
      <alignment vertical="center"/>
    </xf>
    <xf numFmtId="0" fontId="5" fillId="0" borderId="0" xfId="0" applyFont="1" applyBorder="1" applyAlignment="1">
      <alignment horizontal="center"/>
    </xf>
    <xf numFmtId="0" fontId="8" fillId="0" borderId="12" xfId="0" applyFont="1" applyBorder="1" applyAlignment="1">
      <alignment horizontal="left"/>
    </xf>
    <xf numFmtId="44" fontId="8" fillId="0" borderId="12" xfId="1" applyFont="1" applyFill="1" applyBorder="1" applyAlignment="1">
      <alignment horizontal="right"/>
    </xf>
    <xf numFmtId="0" fontId="5" fillId="0" borderId="12" xfId="0" applyFont="1" applyBorder="1" applyAlignment="1">
      <alignment horizontal="center"/>
    </xf>
    <xf numFmtId="44" fontId="5" fillId="0" borderId="12" xfId="1" applyFont="1" applyFill="1" applyBorder="1" applyAlignment="1">
      <alignment horizontal="right"/>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2" xfId="0" applyFont="1" applyFill="1" applyBorder="1" applyAlignment="1">
      <alignment horizontal="center" vertical="center" wrapText="1"/>
    </xf>
    <xf numFmtId="0" fontId="8" fillId="0" borderId="12" xfId="0" applyFont="1" applyBorder="1" applyAlignment="1">
      <alignment horizontal="center" vertical="center"/>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44" fontId="8" fillId="0" borderId="7" xfId="1" applyFont="1" applyFill="1" applyBorder="1" applyAlignment="1">
      <alignment horizontal="center"/>
    </xf>
    <xf numFmtId="44" fontId="5" fillId="0" borderId="7" xfId="1" applyFont="1" applyFill="1" applyBorder="1" applyAlignment="1">
      <alignment horizontal="center"/>
    </xf>
    <xf numFmtId="44" fontId="5" fillId="0" borderId="8" xfId="1" applyFont="1" applyFill="1" applyBorder="1" applyAlignment="1">
      <alignment horizontal="center"/>
    </xf>
    <xf numFmtId="44" fontId="5" fillId="0" borderId="9" xfId="1" applyFont="1" applyFill="1" applyBorder="1" applyAlignment="1">
      <alignment horizontal="center"/>
    </xf>
    <xf numFmtId="2" fontId="8" fillId="0" borderId="12" xfId="1" applyNumberFormat="1" applyFont="1" applyFill="1" applyBorder="1" applyAlignment="1">
      <alignment horizontal="left" vertical="center"/>
    </xf>
    <xf numFmtId="1" fontId="8" fillId="0" borderId="12" xfId="0" applyNumberFormat="1" applyFont="1" applyBorder="1" applyAlignment="1">
      <alignment horizontal="center" vertical="center"/>
    </xf>
    <xf numFmtId="0" fontId="8" fillId="0" borderId="7" xfId="0" applyFont="1" applyBorder="1" applyAlignment="1">
      <alignment horizontal="left"/>
    </xf>
    <xf numFmtId="0" fontId="8" fillId="0" borderId="8" xfId="0" applyFont="1" applyBorder="1" applyAlignment="1">
      <alignment horizontal="left"/>
    </xf>
    <xf numFmtId="0" fontId="8" fillId="0" borderId="9" xfId="0" applyFont="1" applyBorder="1" applyAlignment="1">
      <alignment horizontal="left"/>
    </xf>
    <xf numFmtId="44" fontId="8" fillId="0" borderId="12" xfId="1" applyFont="1" applyFill="1" applyBorder="1" applyAlignment="1">
      <alignment horizontal="center"/>
    </xf>
    <xf numFmtId="0" fontId="8" fillId="0" borderId="13" xfId="0" applyFont="1" applyBorder="1" applyAlignment="1">
      <alignment horizontal="justify" vertical="top" wrapText="1"/>
    </xf>
    <xf numFmtId="0" fontId="8" fillId="0" borderId="10"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11" xfId="0" applyFont="1" applyBorder="1" applyAlignment="1">
      <alignment horizontal="justify" vertical="center"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1" xfId="0" applyFont="1" applyBorder="1" applyAlignment="1">
      <alignment horizontal="center" vertical="justify" wrapText="1"/>
    </xf>
    <xf numFmtId="0" fontId="8" fillId="0" borderId="2" xfId="0" applyFont="1" applyBorder="1" applyAlignment="1">
      <alignment horizontal="center" vertical="justify" wrapText="1"/>
    </xf>
    <xf numFmtId="0" fontId="8" fillId="0" borderId="3" xfId="0" applyFont="1" applyBorder="1" applyAlignment="1">
      <alignment horizontal="center" vertical="justify" wrapText="1"/>
    </xf>
    <xf numFmtId="0" fontId="13" fillId="2" borderId="12" xfId="0" applyFont="1" applyFill="1" applyBorder="1"/>
    <xf numFmtId="0" fontId="8" fillId="0" borderId="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8" fillId="0" borderId="0" xfId="0" applyFont="1" applyAlignment="1">
      <alignment horizontal="justify" vertical="center" wrapText="1"/>
    </xf>
    <xf numFmtId="0" fontId="8" fillId="0" borderId="10" xfId="0" applyFont="1" applyBorder="1" applyAlignment="1">
      <alignment horizontal="justify" vertical="justify" wrapText="1"/>
    </xf>
    <xf numFmtId="0" fontId="8" fillId="0" borderId="0" xfId="0" applyFont="1" applyAlignment="1">
      <alignment horizontal="justify" vertical="justify" wrapText="1"/>
    </xf>
    <xf numFmtId="0" fontId="8" fillId="0" borderId="11" xfId="0" applyFont="1" applyBorder="1" applyAlignment="1">
      <alignment horizontal="justify" vertical="justify" wrapText="1"/>
    </xf>
    <xf numFmtId="0" fontId="8" fillId="0" borderId="4" xfId="0" applyFont="1" applyBorder="1" applyAlignment="1">
      <alignment horizontal="center" vertical="justify" wrapText="1"/>
    </xf>
    <xf numFmtId="0" fontId="8" fillId="0" borderId="5" xfId="0" applyFont="1" applyBorder="1" applyAlignment="1">
      <alignment horizontal="center" vertical="justify" wrapText="1"/>
    </xf>
    <xf numFmtId="0" fontId="8" fillId="0" borderId="6" xfId="0" applyFont="1" applyBorder="1" applyAlignment="1">
      <alignment horizontal="center" vertical="justify" wrapText="1"/>
    </xf>
    <xf numFmtId="0" fontId="5" fillId="2" borderId="7" xfId="0" applyFont="1" applyFill="1" applyBorder="1" applyAlignment="1">
      <alignment horizontal="left" vertical="center" wrapText="1"/>
    </xf>
    <xf numFmtId="0" fontId="5" fillId="2" borderId="8" xfId="0" applyFont="1" applyFill="1" applyBorder="1" applyAlignment="1">
      <alignment vertical="center"/>
    </xf>
    <xf numFmtId="0" fontId="5" fillId="2" borderId="9" xfId="0" applyFont="1" applyFill="1" applyBorder="1" applyAlignment="1">
      <alignment horizontal="left" vertical="center" wrapText="1"/>
    </xf>
    <xf numFmtId="0" fontId="8" fillId="0" borderId="10" xfId="0" applyFont="1" applyBorder="1" applyAlignment="1">
      <alignment horizontal="left"/>
    </xf>
    <xf numFmtId="0" fontId="8" fillId="0" borderId="0" xfId="0" applyFont="1" applyAlignment="1">
      <alignment horizontal="left"/>
    </xf>
    <xf numFmtId="0" fontId="8" fillId="0" borderId="11" xfId="0" applyFont="1" applyBorder="1" applyAlignment="1">
      <alignment horizontal="left"/>
    </xf>
    <xf numFmtId="0" fontId="5" fillId="2" borderId="12" xfId="0" applyFont="1" applyFill="1" applyBorder="1" applyAlignment="1">
      <alignment horizontal="left" vertical="center" wrapText="1"/>
    </xf>
    <xf numFmtId="0" fontId="5" fillId="2" borderId="12" xfId="0" applyFont="1" applyFill="1" applyBorder="1" applyAlignment="1">
      <alignment vertical="center"/>
    </xf>
    <xf numFmtId="0" fontId="8" fillId="0" borderId="2" xfId="0" applyFont="1" applyBorder="1" applyAlignment="1">
      <alignment horizontal="justify" vertical="center"/>
    </xf>
    <xf numFmtId="0" fontId="8" fillId="0" borderId="3" xfId="0" applyFont="1" applyBorder="1" applyAlignment="1">
      <alignment horizontal="justify" vertical="center"/>
    </xf>
    <xf numFmtId="0" fontId="5" fillId="0" borderId="4" xfId="0" applyFont="1" applyBorder="1" applyAlignment="1">
      <alignment horizontal="justify" vertical="center"/>
    </xf>
    <xf numFmtId="0" fontId="8" fillId="0" borderId="5" xfId="0" applyFont="1" applyBorder="1" applyAlignment="1">
      <alignment horizontal="justify" vertical="center"/>
    </xf>
    <xf numFmtId="0" fontId="8" fillId="0" borderId="6" xfId="0" applyFont="1" applyBorder="1" applyAlignment="1">
      <alignment horizontal="justify" vertical="center"/>
    </xf>
    <xf numFmtId="0" fontId="9" fillId="0" borderId="10" xfId="0" applyFont="1" applyBorder="1" applyAlignment="1">
      <alignment horizontal="justify" vertical="center" wrapText="1"/>
    </xf>
    <xf numFmtId="0" fontId="9" fillId="0" borderId="0" xfId="0" applyFont="1" applyBorder="1" applyAlignment="1">
      <alignment horizontal="justify" vertical="center" wrapText="1"/>
    </xf>
    <xf numFmtId="0" fontId="9" fillId="0" borderId="11" xfId="0" applyFont="1" applyBorder="1" applyAlignment="1">
      <alignment horizontal="justify" vertical="center" wrapText="1"/>
    </xf>
    <xf numFmtId="0" fontId="5" fillId="2" borderId="12" xfId="0" applyFont="1" applyFill="1" applyBorder="1" applyAlignment="1">
      <alignment horizontal="center" vertical="center" wrapText="1"/>
    </xf>
    <xf numFmtId="0" fontId="8" fillId="0" borderId="10" xfId="0" applyFont="1" applyBorder="1" applyAlignment="1">
      <alignment horizontal="justify" vertical="center"/>
    </xf>
    <xf numFmtId="0" fontId="8" fillId="0" borderId="0" xfId="0" applyFont="1" applyBorder="1" applyAlignment="1">
      <alignment horizontal="justify" vertical="center"/>
    </xf>
    <xf numFmtId="0" fontId="8" fillId="0" borderId="11" xfId="0" applyFont="1" applyBorder="1" applyAlignment="1">
      <alignment horizontal="justify" vertical="center"/>
    </xf>
    <xf numFmtId="0" fontId="8" fillId="0" borderId="4" xfId="0" applyFont="1" applyBorder="1" applyAlignment="1">
      <alignment horizontal="justify" vertical="center"/>
    </xf>
    <xf numFmtId="0" fontId="8" fillId="0" borderId="1" xfId="0" applyFont="1" applyBorder="1" applyAlignment="1">
      <alignment horizontal="justify" vertical="center"/>
    </xf>
    <xf numFmtId="0" fontId="8" fillId="0" borderId="10" xfId="0" applyFont="1" applyBorder="1" applyAlignment="1">
      <alignment horizontal="center" vertical="justify"/>
    </xf>
    <xf numFmtId="0" fontId="8" fillId="0" borderId="0" xfId="0" applyFont="1" applyBorder="1" applyAlignment="1">
      <alignment horizontal="center" vertical="justify"/>
    </xf>
    <xf numFmtId="0" fontId="8" fillId="0" borderId="11" xfId="0" applyFont="1" applyBorder="1" applyAlignment="1">
      <alignment horizontal="center" vertical="justify"/>
    </xf>
    <xf numFmtId="0" fontId="8" fillId="0" borderId="2" xfId="0" applyFont="1" applyBorder="1" applyAlignment="1">
      <alignment horizontal="justify" vertical="top"/>
    </xf>
    <xf numFmtId="0" fontId="8" fillId="0" borderId="10" xfId="0" applyFont="1" applyBorder="1" applyAlignment="1">
      <alignment horizontal="left" vertical="top" wrapText="1"/>
    </xf>
    <xf numFmtId="0" fontId="8" fillId="0" borderId="0" xfId="0" applyFont="1" applyBorder="1" applyAlignment="1">
      <alignment vertical="top"/>
    </xf>
    <xf numFmtId="0" fontId="8" fillId="0" borderId="11" xfId="0" applyFont="1" applyBorder="1" applyAlignment="1">
      <alignment horizontal="left" vertical="top" wrapText="1"/>
    </xf>
    <xf numFmtId="49" fontId="8" fillId="0" borderId="12" xfId="0" applyNumberFormat="1" applyFont="1" applyBorder="1" applyAlignment="1">
      <alignment horizontal="left"/>
    </xf>
    <xf numFmtId="0" fontId="8" fillId="0" borderId="12" xfId="0" applyFont="1" applyBorder="1" applyAlignment="1">
      <alignment horizontal="center" wrapText="1"/>
    </xf>
    <xf numFmtId="44" fontId="8" fillId="3" borderId="12" xfId="1" applyFont="1" applyFill="1" applyBorder="1" applyAlignment="1">
      <alignment horizontal="left" vertical="center"/>
    </xf>
    <xf numFmtId="44" fontId="8" fillId="3" borderId="12" xfId="1" applyFont="1" applyFill="1" applyBorder="1" applyAlignment="1">
      <alignment horizontal="center" vertical="center"/>
    </xf>
    <xf numFmtId="44" fontId="5" fillId="3" borderId="12" xfId="1" applyFont="1" applyFill="1" applyBorder="1" applyAlignment="1">
      <alignment horizontal="center" vertical="center"/>
    </xf>
    <xf numFmtId="0" fontId="6" fillId="0" borderId="0" xfId="0" applyFont="1" applyAlignment="1">
      <alignment horizontal="center"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0" borderId="4" xfId="0" applyFont="1" applyBorder="1" applyAlignment="1">
      <alignment horizontal="justify" vertical="justify" wrapText="1"/>
    </xf>
    <xf numFmtId="0" fontId="8" fillId="0" borderId="5" xfId="0" applyFont="1" applyBorder="1" applyAlignment="1">
      <alignment horizontal="justify" vertical="justify" wrapText="1"/>
    </xf>
    <xf numFmtId="0" fontId="8" fillId="0" borderId="6" xfId="0" applyFont="1" applyBorder="1" applyAlignment="1">
      <alignment horizontal="justify" vertical="justify" wrapText="1"/>
    </xf>
    <xf numFmtId="0" fontId="8" fillId="0" borderId="0" xfId="0" applyFont="1" applyBorder="1" applyAlignment="1">
      <alignment horizontal="center"/>
    </xf>
    <xf numFmtId="0" fontId="8" fillId="0" borderId="10" xfId="0" applyFont="1" applyBorder="1" applyAlignment="1">
      <alignment horizontal="left" vertical="top"/>
    </xf>
    <xf numFmtId="0" fontId="8" fillId="0" borderId="0" xfId="0" applyFont="1" applyBorder="1" applyAlignment="1">
      <alignment horizontal="left" vertical="top"/>
    </xf>
    <xf numFmtId="0" fontId="8" fillId="0" borderId="11" xfId="0" applyFont="1" applyBorder="1" applyAlignment="1">
      <alignment horizontal="left" vertical="top"/>
    </xf>
    <xf numFmtId="0" fontId="8" fillId="0" borderId="10" xfId="0" applyFont="1" applyBorder="1" applyAlignment="1">
      <alignment horizontal="center" vertical="top"/>
    </xf>
    <xf numFmtId="0" fontId="8" fillId="0" borderId="0" xfId="0" applyFont="1" applyBorder="1" applyAlignment="1">
      <alignment horizontal="center" vertical="top"/>
    </xf>
    <xf numFmtId="0" fontId="8" fillId="0" borderId="11" xfId="0" applyFont="1" applyBorder="1" applyAlignment="1">
      <alignment horizontal="center" vertical="top"/>
    </xf>
    <xf numFmtId="0" fontId="8" fillId="0" borderId="4"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8" fillId="0" borderId="4" xfId="0" applyFont="1" applyBorder="1" applyAlignment="1">
      <alignment horizontal="justify" vertical="top" wrapText="1"/>
    </xf>
    <xf numFmtId="0" fontId="8" fillId="0" borderId="5" xfId="0" applyFont="1" applyBorder="1" applyAlignment="1">
      <alignment horizontal="justify" vertical="top" wrapText="1"/>
    </xf>
    <xf numFmtId="0" fontId="8" fillId="0" borderId="6" xfId="0" applyFont="1" applyBorder="1" applyAlignment="1">
      <alignment horizontal="justify" vertical="top" wrapText="1"/>
    </xf>
    <xf numFmtId="0" fontId="10" fillId="0" borderId="12" xfId="0" applyFont="1" applyBorder="1" applyAlignment="1">
      <alignment horizontal="left" vertical="center" wrapText="1" readingOrder="1"/>
    </xf>
    <xf numFmtId="0" fontId="8" fillId="0" borderId="4" xfId="0" applyFont="1" applyBorder="1" applyAlignment="1">
      <alignment horizontal="left" vertical="center"/>
    </xf>
    <xf numFmtId="0" fontId="5" fillId="0" borderId="12" xfId="0" applyFont="1" applyBorder="1" applyAlignment="1">
      <alignment horizontal="center" vertical="center" wrapText="1" readingOrder="1"/>
    </xf>
    <xf numFmtId="0" fontId="8" fillId="0" borderId="11" xfId="0" applyFont="1" applyBorder="1" applyAlignment="1">
      <alignment horizontal="left" vertical="center" wrapText="1"/>
    </xf>
    <xf numFmtId="0" fontId="8" fillId="0" borderId="12" xfId="0" applyFont="1" applyBorder="1" applyAlignment="1">
      <alignment horizontal="justify" vertical="justify"/>
    </xf>
    <xf numFmtId="0" fontId="10" fillId="2" borderId="7" xfId="0" applyFont="1" applyFill="1" applyBorder="1" applyAlignment="1">
      <alignment horizontal="center" vertical="center" wrapText="1" readingOrder="1"/>
    </xf>
    <xf numFmtId="0" fontId="10" fillId="2" borderId="8" xfId="0" applyFont="1" applyFill="1" applyBorder="1" applyAlignment="1">
      <alignment horizontal="center" vertical="center" wrapText="1" readingOrder="1"/>
    </xf>
    <xf numFmtId="0" fontId="10" fillId="2" borderId="9" xfId="0" applyFont="1" applyFill="1" applyBorder="1" applyAlignment="1">
      <alignment horizontal="center" vertical="center" wrapText="1" readingOrder="1"/>
    </xf>
    <xf numFmtId="44" fontId="5" fillId="3" borderId="8" xfId="1" applyFont="1" applyFill="1" applyBorder="1" applyAlignment="1">
      <alignment horizontal="center" vertical="center"/>
    </xf>
    <xf numFmtId="44" fontId="5" fillId="3" borderId="9" xfId="1" applyFont="1" applyFill="1" applyBorder="1" applyAlignment="1">
      <alignment horizontal="center" vertical="center"/>
    </xf>
    <xf numFmtId="49" fontId="8" fillId="0" borderId="7" xfId="0" applyNumberFormat="1" applyFont="1" applyBorder="1" applyAlignment="1">
      <alignment horizontal="left" vertical="center"/>
    </xf>
    <xf numFmtId="49" fontId="8" fillId="0" borderId="8" xfId="0" applyNumberFormat="1" applyFont="1" applyBorder="1" applyAlignment="1">
      <alignment horizontal="left" vertical="center"/>
    </xf>
    <xf numFmtId="49" fontId="8" fillId="0" borderId="9" xfId="0" applyNumberFormat="1" applyFont="1" applyBorder="1" applyAlignment="1">
      <alignment horizontal="left" vertical="center"/>
    </xf>
    <xf numFmtId="0" fontId="8" fillId="0" borderId="12" xfId="0" applyFont="1" applyBorder="1" applyAlignment="1">
      <alignment horizontal="center" vertical="center" wrapText="1"/>
    </xf>
    <xf numFmtId="44" fontId="5" fillId="0" borderId="7" xfId="0" applyNumberFormat="1" applyFont="1" applyBorder="1" applyAlignment="1">
      <alignment horizontal="center" vertical="center"/>
    </xf>
    <xf numFmtId="44" fontId="5" fillId="0" borderId="8" xfId="0" applyNumberFormat="1" applyFont="1" applyBorder="1" applyAlignment="1">
      <alignment horizontal="center" vertical="center"/>
    </xf>
    <xf numFmtId="44" fontId="5" fillId="0" borderId="9" xfId="0" applyNumberFormat="1" applyFont="1" applyBorder="1" applyAlignment="1">
      <alignment horizontal="center" vertical="center"/>
    </xf>
    <xf numFmtId="44" fontId="8" fillId="3" borderId="8" xfId="1" applyFont="1" applyFill="1" applyBorder="1" applyAlignment="1">
      <alignment horizontal="center" vertical="center"/>
    </xf>
    <xf numFmtId="44" fontId="8" fillId="3" borderId="9" xfId="1" applyFont="1" applyFill="1" applyBorder="1" applyAlignment="1">
      <alignment horizontal="center" vertical="center"/>
    </xf>
    <xf numFmtId="0" fontId="5" fillId="0" borderId="7" xfId="0" applyFont="1" applyBorder="1" applyAlignment="1">
      <alignment horizontal="justify" vertical="center" wrapText="1"/>
    </xf>
    <xf numFmtId="0" fontId="5" fillId="0" borderId="12" xfId="0" applyFont="1" applyBorder="1" applyAlignment="1">
      <alignment horizontal="center" vertical="center" wrapText="1"/>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9" fillId="0" borderId="6" xfId="0" applyFont="1" applyBorder="1" applyAlignment="1">
      <alignment horizontal="center" vertical="top" wrapText="1"/>
    </xf>
    <xf numFmtId="44" fontId="8" fillId="0" borderId="0" xfId="0" applyNumberFormat="1" applyFont="1" applyAlignment="1">
      <alignment horizontal="center" vertical="top" wrapText="1"/>
    </xf>
    <xf numFmtId="0" fontId="9" fillId="0" borderId="10" xfId="0" applyFont="1" applyBorder="1" applyAlignment="1">
      <alignment horizontal="center"/>
    </xf>
    <xf numFmtId="0" fontId="9" fillId="0" borderId="0" xfId="0" applyFont="1" applyAlignment="1">
      <alignment horizontal="center"/>
    </xf>
    <xf numFmtId="0" fontId="9" fillId="0" borderId="11" xfId="0" applyFont="1" applyBorder="1" applyAlignment="1">
      <alignment horizontal="center"/>
    </xf>
    <xf numFmtId="0" fontId="8" fillId="0" borderId="10" xfId="0" applyFont="1" applyBorder="1" applyAlignment="1">
      <alignment horizontal="center" wrapText="1"/>
    </xf>
    <xf numFmtId="0" fontId="8" fillId="0" borderId="0" xfId="0" applyFont="1" applyAlignment="1">
      <alignment horizontal="center" wrapText="1"/>
    </xf>
    <xf numFmtId="0" fontId="8" fillId="0" borderId="11" xfId="0" applyFont="1" applyBorder="1" applyAlignment="1">
      <alignment horizont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2" borderId="12" xfId="0" applyFont="1" applyFill="1" applyBorder="1" applyAlignment="1">
      <alignment horizontal="center" vertical="center"/>
    </xf>
    <xf numFmtId="44" fontId="5" fillId="0" borderId="13" xfId="1" applyFont="1" applyFill="1" applyBorder="1" applyAlignment="1">
      <alignment horizontal="right" vertical="center"/>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44" fontId="8" fillId="0" borderId="7" xfId="1" applyFont="1" applyFill="1" applyBorder="1" applyAlignment="1">
      <alignment horizontal="right"/>
    </xf>
    <xf numFmtId="44" fontId="8" fillId="0" borderId="8" xfId="1" applyFont="1" applyFill="1" applyBorder="1" applyAlignment="1">
      <alignment horizontal="right"/>
    </xf>
    <xf numFmtId="44" fontId="8" fillId="0" borderId="9" xfId="1" applyFont="1" applyFill="1" applyBorder="1" applyAlignment="1">
      <alignment horizontal="right"/>
    </xf>
    <xf numFmtId="0" fontId="5" fillId="0" borderId="12" xfId="0" applyFont="1" applyBorder="1" applyAlignment="1">
      <alignment horizontal="left" vertical="top"/>
    </xf>
    <xf numFmtId="44" fontId="5" fillId="0" borderId="12" xfId="1"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8" fillId="0" borderId="12" xfId="0" applyFont="1" applyBorder="1" applyAlignment="1">
      <alignment horizontal="center" vertical="top" wrapText="1"/>
    </xf>
    <xf numFmtId="0" fontId="8" fillId="0" borderId="12" xfId="0" applyFont="1" applyBorder="1" applyAlignment="1">
      <alignment horizontal="left" vertical="justify" wrapText="1"/>
    </xf>
    <xf numFmtId="44" fontId="17" fillId="0" borderId="12" xfId="1" applyFont="1" applyFill="1" applyBorder="1" applyAlignment="1">
      <alignment horizontal="center" vertical="center" wrapText="1"/>
    </xf>
    <xf numFmtId="44" fontId="10" fillId="0" borderId="12" xfId="1" applyFont="1" applyFill="1" applyBorder="1" applyAlignment="1">
      <alignment horizontal="center" vertical="center" wrapText="1"/>
    </xf>
    <xf numFmtId="0" fontId="10" fillId="0" borderId="7" xfId="0" applyFont="1" applyBorder="1" applyAlignment="1">
      <alignment horizontal="center" vertical="center"/>
    </xf>
    <xf numFmtId="0" fontId="10" fillId="0" borderId="9" xfId="0" applyFont="1" applyBorder="1" applyAlignment="1">
      <alignment horizontal="center" vertical="center"/>
    </xf>
    <xf numFmtId="44" fontId="5" fillId="0" borderId="7" xfId="1" applyFont="1" applyFill="1" applyBorder="1" applyAlignment="1">
      <alignment horizontal="center" vertical="center" wrapText="1"/>
    </xf>
    <xf numFmtId="44" fontId="5" fillId="0" borderId="9" xfId="1" applyFont="1" applyFill="1" applyBorder="1" applyAlignment="1">
      <alignment horizontal="center" vertical="center" wrapText="1"/>
    </xf>
  </cellXfs>
  <cellStyles count="3">
    <cellStyle name="Millares" xfId="2"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19049</xdr:rowOff>
    </xdr:from>
    <xdr:to>
      <xdr:col>4</xdr:col>
      <xdr:colOff>114300</xdr:colOff>
      <xdr:row>2</xdr:row>
      <xdr:rowOff>0</xdr:rowOff>
    </xdr:to>
    <xdr:pic>
      <xdr:nvPicPr>
        <xdr:cNvPr id="2" name="Picture 1">
          <a:extLst>
            <a:ext uri="{FF2B5EF4-FFF2-40B4-BE49-F238E27FC236}">
              <a16:creationId xmlns:a16="http://schemas.microsoft.com/office/drawing/2014/main" xmlns="" id="{00000000-0008-0000-0000-000002000000}"/>
            </a:ext>
          </a:extLst>
        </xdr:cNvPr>
        <xdr:cNvPicPr/>
      </xdr:nvPicPr>
      <xdr:blipFill rotWithShape="1">
        <a:blip xmlns:r="http://schemas.openxmlformats.org/officeDocument/2006/relationships" r:embed="rId1"/>
        <a:stretch>
          <a:fillRect/>
        </a:stretch>
      </xdr:blipFill>
      <xdr:spPr>
        <a:xfrm>
          <a:off x="19050" y="19049"/>
          <a:ext cx="914400" cy="8001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0"/>
  <sheetViews>
    <sheetView tabSelected="1" zoomScaleNormal="100" zoomScaleSheetLayoutView="100" workbookViewId="0">
      <selection activeCell="Q442" sqref="Q442"/>
    </sheetView>
  </sheetViews>
  <sheetFormatPr baseColWidth="10" defaultColWidth="11.42578125" defaultRowHeight="15" x14ac:dyDescent="0.25"/>
  <cols>
    <col min="1" max="1" width="4.7109375" customWidth="1"/>
    <col min="2" max="2" width="2.7109375" customWidth="1"/>
    <col min="3" max="3" width="2.85546875" customWidth="1"/>
    <col min="4" max="4" width="2" customWidth="1"/>
    <col min="5" max="5" width="3.140625" customWidth="1"/>
    <col min="6" max="6" width="7.85546875" customWidth="1"/>
    <col min="7" max="8" width="9.5703125" customWidth="1"/>
    <col min="9" max="10" width="9.85546875" customWidth="1"/>
    <col min="11" max="11" width="9.42578125" customWidth="1"/>
    <col min="12" max="12" width="9.5703125" customWidth="1"/>
    <col min="13" max="13" width="9.85546875" customWidth="1"/>
    <col min="14" max="14" width="10.140625" customWidth="1"/>
    <col min="15" max="15" width="11.28515625" customWidth="1"/>
    <col min="16" max="16" width="9.85546875" customWidth="1"/>
    <col min="17" max="17" width="10.7109375" customWidth="1"/>
    <col min="18" max="18" width="7.42578125" customWidth="1"/>
  </cols>
  <sheetData>
    <row r="1" spans="1:17" ht="32.25" customHeight="1" x14ac:dyDescent="0.25">
      <c r="A1" s="147" t="s">
        <v>236</v>
      </c>
      <c r="B1" s="148"/>
      <c r="C1" s="148"/>
      <c r="D1" s="148"/>
      <c r="E1" s="148"/>
      <c r="F1" s="148"/>
      <c r="G1" s="148"/>
      <c r="H1" s="148"/>
      <c r="I1" s="148"/>
      <c r="J1" s="148"/>
      <c r="K1" s="148"/>
      <c r="L1" s="148"/>
      <c r="M1" s="148"/>
      <c r="N1" s="148"/>
      <c r="O1" s="148"/>
      <c r="P1" s="148"/>
      <c r="Q1" s="149"/>
    </row>
    <row r="2" spans="1:17" ht="32.25" customHeight="1" x14ac:dyDescent="0.25">
      <c r="A2" s="150" t="s">
        <v>329</v>
      </c>
      <c r="B2" s="151"/>
      <c r="C2" s="151"/>
      <c r="D2" s="151"/>
      <c r="E2" s="151"/>
      <c r="F2" s="151"/>
      <c r="G2" s="151"/>
      <c r="H2" s="151"/>
      <c r="I2" s="151"/>
      <c r="J2" s="151"/>
      <c r="K2" s="151"/>
      <c r="L2" s="151"/>
      <c r="M2" s="151"/>
      <c r="N2" s="151"/>
      <c r="O2" s="151"/>
      <c r="P2" s="151"/>
      <c r="Q2" s="152"/>
    </row>
    <row r="3" spans="1:17" x14ac:dyDescent="0.25">
      <c r="A3" s="153"/>
      <c r="B3" s="154"/>
      <c r="C3" s="154"/>
      <c r="D3" s="154"/>
      <c r="E3" s="154"/>
      <c r="F3" s="154"/>
      <c r="G3" s="154"/>
      <c r="H3" s="154"/>
      <c r="I3" s="154"/>
      <c r="J3" s="154"/>
      <c r="K3" s="154"/>
      <c r="L3" s="154"/>
      <c r="M3" s="154"/>
      <c r="N3" s="154"/>
      <c r="O3" s="154"/>
      <c r="P3" s="154"/>
      <c r="Q3" s="155"/>
    </row>
    <row r="4" spans="1:17" ht="53.25" customHeight="1" x14ac:dyDescent="0.25">
      <c r="A4" s="156" t="s">
        <v>330</v>
      </c>
      <c r="B4" s="157"/>
      <c r="C4" s="157"/>
      <c r="D4" s="157"/>
      <c r="E4" s="157"/>
      <c r="F4" s="157"/>
      <c r="G4" s="157"/>
      <c r="H4" s="157"/>
      <c r="I4" s="157"/>
      <c r="J4" s="157"/>
      <c r="K4" s="157"/>
      <c r="L4" s="157"/>
      <c r="M4" s="157"/>
      <c r="N4" s="157"/>
      <c r="O4" s="157"/>
      <c r="P4" s="157"/>
      <c r="Q4" s="158"/>
    </row>
    <row r="5" spans="1:17" ht="16.5" customHeight="1" x14ac:dyDescent="0.25">
      <c r="A5" s="159"/>
      <c r="B5" s="160"/>
      <c r="C5" s="160"/>
      <c r="D5" s="160"/>
      <c r="E5" s="160"/>
      <c r="F5" s="160"/>
      <c r="G5" s="160"/>
      <c r="H5" s="160"/>
      <c r="I5" s="160"/>
      <c r="J5" s="160"/>
      <c r="K5" s="160"/>
      <c r="L5" s="160"/>
      <c r="M5" s="160"/>
      <c r="N5" s="160"/>
      <c r="O5" s="160"/>
      <c r="P5" s="160"/>
      <c r="Q5" s="161"/>
    </row>
    <row r="6" spans="1:17" ht="27.75" customHeight="1" x14ac:dyDescent="0.25">
      <c r="A6" s="162" t="s">
        <v>82</v>
      </c>
      <c r="B6" s="163"/>
      <c r="C6" s="163"/>
      <c r="D6" s="163"/>
      <c r="E6" s="163"/>
      <c r="F6" s="163"/>
      <c r="G6" s="163"/>
      <c r="H6" s="163"/>
      <c r="I6" s="163"/>
      <c r="J6" s="163"/>
      <c r="K6" s="163"/>
      <c r="L6" s="163"/>
      <c r="M6" s="163"/>
      <c r="N6" s="163"/>
      <c r="O6" s="163"/>
      <c r="P6" s="163"/>
      <c r="Q6" s="164"/>
    </row>
    <row r="7" spans="1:17" x14ac:dyDescent="0.25">
      <c r="A7" s="153"/>
      <c r="B7" s="154"/>
      <c r="C7" s="154"/>
      <c r="D7" s="154"/>
      <c r="E7" s="154"/>
      <c r="F7" s="154"/>
      <c r="G7" s="154"/>
      <c r="H7" s="154"/>
      <c r="I7" s="154"/>
      <c r="J7" s="154"/>
      <c r="K7" s="154"/>
      <c r="L7" s="154"/>
      <c r="M7" s="154"/>
      <c r="N7" s="154"/>
      <c r="O7" s="154"/>
      <c r="P7" s="154"/>
      <c r="Q7" s="155"/>
    </row>
    <row r="8" spans="1:17" ht="24" customHeight="1" x14ac:dyDescent="0.25">
      <c r="A8" s="165" t="s">
        <v>0</v>
      </c>
      <c r="B8" s="166"/>
      <c r="C8" s="166"/>
      <c r="D8" s="166"/>
      <c r="E8" s="166"/>
      <c r="F8" s="166"/>
      <c r="G8" s="166"/>
      <c r="H8" s="166"/>
      <c r="I8" s="166"/>
      <c r="J8" s="166"/>
      <c r="K8" s="166"/>
      <c r="L8" s="166"/>
      <c r="M8" s="166"/>
      <c r="N8" s="166"/>
      <c r="O8" s="166"/>
      <c r="P8" s="166"/>
      <c r="Q8" s="167"/>
    </row>
    <row r="9" spans="1:17" x14ac:dyDescent="0.25">
      <c r="A9" s="168"/>
      <c r="B9" s="169"/>
      <c r="C9" s="169"/>
      <c r="D9" s="169"/>
      <c r="E9" s="169"/>
      <c r="F9" s="169"/>
      <c r="G9" s="169"/>
      <c r="H9" s="169"/>
      <c r="I9" s="169"/>
      <c r="J9" s="169"/>
      <c r="K9" s="169"/>
      <c r="L9" s="169"/>
      <c r="M9" s="169"/>
      <c r="N9" s="169"/>
      <c r="O9" s="169"/>
      <c r="P9" s="169"/>
      <c r="Q9" s="170"/>
    </row>
    <row r="10" spans="1:17" ht="24" customHeight="1" x14ac:dyDescent="0.25">
      <c r="A10" s="196" t="s">
        <v>91</v>
      </c>
      <c r="B10" s="197"/>
      <c r="C10" s="197"/>
      <c r="D10" s="197"/>
      <c r="E10" s="197"/>
      <c r="F10" s="197"/>
      <c r="G10" s="197"/>
      <c r="H10" s="197"/>
      <c r="I10" s="197"/>
      <c r="J10" s="197"/>
      <c r="K10" s="197"/>
      <c r="L10" s="197"/>
      <c r="M10" s="197"/>
      <c r="N10" s="197"/>
      <c r="O10" s="197"/>
      <c r="P10" s="197"/>
      <c r="Q10" s="198"/>
    </row>
    <row r="11" spans="1:17" ht="17.25" customHeight="1" x14ac:dyDescent="0.25">
      <c r="A11" s="199"/>
      <c r="B11" s="200"/>
      <c r="C11" s="200"/>
      <c r="D11" s="200"/>
      <c r="E11" s="200"/>
      <c r="F11" s="200"/>
      <c r="G11" s="200"/>
      <c r="H11" s="200"/>
      <c r="I11" s="200"/>
      <c r="J11" s="200"/>
      <c r="K11" s="200"/>
      <c r="L11" s="200"/>
      <c r="M11" s="200"/>
      <c r="N11" s="200"/>
      <c r="O11" s="200"/>
      <c r="P11" s="200"/>
      <c r="Q11" s="201"/>
    </row>
    <row r="12" spans="1:17" ht="23.25" customHeight="1" x14ac:dyDescent="0.25">
      <c r="A12" s="174" t="s">
        <v>1</v>
      </c>
      <c r="B12" s="175"/>
      <c r="C12" s="175"/>
      <c r="D12" s="175"/>
      <c r="E12" s="175"/>
      <c r="F12" s="175"/>
      <c r="G12" s="175"/>
      <c r="H12" s="175"/>
      <c r="I12" s="175"/>
      <c r="J12" s="175"/>
      <c r="K12" s="175"/>
      <c r="L12" s="176">
        <f>+L14+L16</f>
        <v>764805288.4000001</v>
      </c>
      <c r="M12" s="176"/>
      <c r="N12" s="176"/>
      <c r="O12" s="176"/>
      <c r="P12" s="176"/>
      <c r="Q12" s="177"/>
    </row>
    <row r="13" spans="1:17" x14ac:dyDescent="0.25">
      <c r="A13" s="171"/>
      <c r="B13" s="172"/>
      <c r="C13" s="172"/>
      <c r="D13" s="172"/>
      <c r="E13" s="172"/>
      <c r="F13" s="172"/>
      <c r="G13" s="172"/>
      <c r="H13" s="172"/>
      <c r="I13" s="172"/>
      <c r="J13" s="172"/>
      <c r="K13" s="172"/>
      <c r="L13" s="172"/>
      <c r="M13" s="172"/>
      <c r="N13" s="172"/>
      <c r="O13" s="172"/>
      <c r="P13" s="172"/>
      <c r="Q13" s="173"/>
    </row>
    <row r="14" spans="1:17" ht="20.25" customHeight="1" x14ac:dyDescent="0.25">
      <c r="A14" s="174" t="s">
        <v>92</v>
      </c>
      <c r="B14" s="175"/>
      <c r="C14" s="175"/>
      <c r="D14" s="175"/>
      <c r="E14" s="175"/>
      <c r="F14" s="175"/>
      <c r="G14" s="175"/>
      <c r="H14" s="175"/>
      <c r="I14" s="175"/>
      <c r="J14" s="175"/>
      <c r="K14" s="175"/>
      <c r="L14" s="176">
        <v>5027540.04</v>
      </c>
      <c r="M14" s="176"/>
      <c r="N14" s="176"/>
      <c r="O14" s="176"/>
      <c r="P14" s="176"/>
      <c r="Q14" s="177"/>
    </row>
    <row r="15" spans="1:17" x14ac:dyDescent="0.25">
      <c r="A15" s="171"/>
      <c r="B15" s="172"/>
      <c r="C15" s="172"/>
      <c r="D15" s="172"/>
      <c r="E15" s="172"/>
      <c r="F15" s="172"/>
      <c r="G15" s="172"/>
      <c r="H15" s="172"/>
      <c r="I15" s="172"/>
      <c r="J15" s="172"/>
      <c r="K15" s="172"/>
      <c r="L15" s="172"/>
      <c r="M15" s="172"/>
      <c r="N15" s="172"/>
      <c r="O15" s="172"/>
      <c r="P15" s="172"/>
      <c r="Q15" s="173"/>
    </row>
    <row r="16" spans="1:17" s="1" customFormat="1" ht="18" customHeight="1" x14ac:dyDescent="0.25">
      <c r="A16" s="178" t="s">
        <v>2</v>
      </c>
      <c r="B16" s="179"/>
      <c r="C16" s="179"/>
      <c r="D16" s="179"/>
      <c r="E16" s="179"/>
      <c r="F16" s="179"/>
      <c r="G16" s="179"/>
      <c r="H16" s="179"/>
      <c r="I16" s="179"/>
      <c r="J16" s="179"/>
      <c r="K16" s="179"/>
      <c r="L16" s="180">
        <f>SUM(L20:Q36)</f>
        <v>759777748.36000013</v>
      </c>
      <c r="M16" s="180"/>
      <c r="N16" s="180"/>
      <c r="O16" s="180"/>
      <c r="P16" s="180"/>
      <c r="Q16" s="181"/>
    </row>
    <row r="17" spans="1:18" s="1" customFormat="1" x14ac:dyDescent="0.25">
      <c r="A17" s="182"/>
      <c r="B17" s="183"/>
      <c r="C17" s="183"/>
      <c r="D17" s="183"/>
      <c r="E17" s="183"/>
      <c r="F17" s="183"/>
      <c r="G17" s="183"/>
      <c r="H17" s="183"/>
      <c r="I17" s="183"/>
      <c r="J17" s="183"/>
      <c r="K17" s="183"/>
      <c r="L17" s="183"/>
      <c r="M17" s="183"/>
      <c r="N17" s="183"/>
      <c r="O17" s="183"/>
      <c r="P17" s="183"/>
      <c r="Q17" s="184"/>
    </row>
    <row r="18" spans="1:18" s="1" customFormat="1" ht="131.25" customHeight="1" x14ac:dyDescent="0.25">
      <c r="A18" s="185" t="s">
        <v>351</v>
      </c>
      <c r="B18" s="186"/>
      <c r="C18" s="186"/>
      <c r="D18" s="186"/>
      <c r="E18" s="186"/>
      <c r="F18" s="186"/>
      <c r="G18" s="186"/>
      <c r="H18" s="186"/>
      <c r="I18" s="186"/>
      <c r="J18" s="186"/>
      <c r="K18" s="186"/>
      <c r="L18" s="186"/>
      <c r="M18" s="186"/>
      <c r="N18" s="186"/>
      <c r="O18" s="186"/>
      <c r="P18" s="186"/>
      <c r="Q18" s="187"/>
    </row>
    <row r="19" spans="1:18" s="1" customFormat="1" x14ac:dyDescent="0.25">
      <c r="A19" s="188"/>
      <c r="B19" s="189"/>
      <c r="C19" s="189"/>
      <c r="D19" s="189"/>
      <c r="E19" s="189"/>
      <c r="F19" s="189"/>
      <c r="G19" s="189"/>
      <c r="H19" s="189"/>
      <c r="I19" s="189"/>
      <c r="J19" s="189"/>
      <c r="K19" s="189"/>
      <c r="L19" s="189"/>
      <c r="M19" s="189"/>
      <c r="N19" s="189"/>
      <c r="O19" s="189"/>
      <c r="P19" s="189"/>
      <c r="Q19" s="190"/>
    </row>
    <row r="20" spans="1:18" s="1" customFormat="1" ht="18.75" customHeight="1" x14ac:dyDescent="0.25">
      <c r="A20" s="141" t="s">
        <v>277</v>
      </c>
      <c r="B20" s="142"/>
      <c r="C20" s="142"/>
      <c r="D20" s="142"/>
      <c r="E20" s="142"/>
      <c r="F20" s="142"/>
      <c r="G20" s="142"/>
      <c r="H20" s="142"/>
      <c r="I20" s="142"/>
      <c r="J20" s="142"/>
      <c r="K20" s="143"/>
      <c r="L20" s="138">
        <v>355103786.87</v>
      </c>
      <c r="M20" s="139"/>
      <c r="N20" s="139"/>
      <c r="O20" s="139"/>
      <c r="P20" s="139"/>
      <c r="Q20" s="140"/>
    </row>
    <row r="21" spans="1:18" s="1" customFormat="1" ht="17.25" customHeight="1" x14ac:dyDescent="0.25">
      <c r="A21" s="141" t="s">
        <v>278</v>
      </c>
      <c r="B21" s="142"/>
      <c r="C21" s="142"/>
      <c r="D21" s="142"/>
      <c r="E21" s="142"/>
      <c r="F21" s="142"/>
      <c r="G21" s="142"/>
      <c r="H21" s="142"/>
      <c r="I21" s="142"/>
      <c r="J21" s="142"/>
      <c r="K21" s="143"/>
      <c r="L21" s="138">
        <v>3886500.17</v>
      </c>
      <c r="M21" s="139"/>
      <c r="N21" s="139"/>
      <c r="O21" s="139"/>
      <c r="P21" s="139"/>
      <c r="Q21" s="140"/>
    </row>
    <row r="22" spans="1:18" s="1" customFormat="1" ht="18.75" customHeight="1" x14ac:dyDescent="0.25">
      <c r="A22" s="144" t="s">
        <v>279</v>
      </c>
      <c r="B22" s="145"/>
      <c r="C22" s="145"/>
      <c r="D22" s="145"/>
      <c r="E22" s="145"/>
      <c r="F22" s="145"/>
      <c r="G22" s="145"/>
      <c r="H22" s="145"/>
      <c r="I22" s="145"/>
      <c r="J22" s="145"/>
      <c r="K22" s="146"/>
      <c r="L22" s="73">
        <v>1846543.38</v>
      </c>
      <c r="M22" s="137"/>
      <c r="N22" s="137"/>
      <c r="O22" s="137"/>
      <c r="P22" s="137"/>
      <c r="Q22" s="74"/>
    </row>
    <row r="23" spans="1:18" s="1" customFormat="1" ht="18.75" customHeight="1" x14ac:dyDescent="0.25">
      <c r="A23" s="141" t="s">
        <v>3</v>
      </c>
      <c r="B23" s="142"/>
      <c r="C23" s="142"/>
      <c r="D23" s="142"/>
      <c r="E23" s="142"/>
      <c r="F23" s="142"/>
      <c r="G23" s="142"/>
      <c r="H23" s="142"/>
      <c r="I23" s="142"/>
      <c r="J23" s="142"/>
      <c r="K23" s="143"/>
      <c r="L23" s="138">
        <v>176306931.69999999</v>
      </c>
      <c r="M23" s="139"/>
      <c r="N23" s="139"/>
      <c r="O23" s="139"/>
      <c r="P23" s="139"/>
      <c r="Q23" s="140"/>
    </row>
    <row r="24" spans="1:18" s="1" customFormat="1" ht="18" customHeight="1" x14ac:dyDescent="0.25">
      <c r="A24" s="141" t="s">
        <v>280</v>
      </c>
      <c r="B24" s="142"/>
      <c r="C24" s="142"/>
      <c r="D24" s="142"/>
      <c r="E24" s="142"/>
      <c r="F24" s="142"/>
      <c r="G24" s="142"/>
      <c r="H24" s="142"/>
      <c r="I24" s="142"/>
      <c r="J24" s="142"/>
      <c r="K24" s="143"/>
      <c r="L24" s="138">
        <v>743435.87</v>
      </c>
      <c r="M24" s="139"/>
      <c r="N24" s="139"/>
      <c r="O24" s="139"/>
      <c r="P24" s="139"/>
      <c r="Q24" s="140"/>
    </row>
    <row r="25" spans="1:18" s="1" customFormat="1" ht="18" customHeight="1" x14ac:dyDescent="0.25">
      <c r="A25" s="141" t="s">
        <v>140</v>
      </c>
      <c r="B25" s="142"/>
      <c r="C25" s="142"/>
      <c r="D25" s="142"/>
      <c r="E25" s="142"/>
      <c r="F25" s="142"/>
      <c r="G25" s="142"/>
      <c r="H25" s="142"/>
      <c r="I25" s="142"/>
      <c r="J25" s="142"/>
      <c r="K25" s="143"/>
      <c r="L25" s="138">
        <v>16800780.5</v>
      </c>
      <c r="M25" s="139"/>
      <c r="N25" s="139"/>
      <c r="O25" s="139"/>
      <c r="P25" s="139"/>
      <c r="Q25" s="140"/>
    </row>
    <row r="26" spans="1:18" s="1" customFormat="1" ht="19.5" customHeight="1" x14ac:dyDescent="0.25">
      <c r="A26" s="144" t="s">
        <v>281</v>
      </c>
      <c r="B26" s="145"/>
      <c r="C26" s="145"/>
      <c r="D26" s="145"/>
      <c r="E26" s="145"/>
      <c r="F26" s="145"/>
      <c r="G26" s="145"/>
      <c r="H26" s="145"/>
      <c r="I26" s="145"/>
      <c r="J26" s="145"/>
      <c r="K26" s="146"/>
      <c r="L26" s="73">
        <v>13310298.35</v>
      </c>
      <c r="M26" s="137"/>
      <c r="N26" s="137"/>
      <c r="O26" s="137"/>
      <c r="P26" s="137"/>
      <c r="Q26" s="74"/>
      <c r="R26" s="10"/>
    </row>
    <row r="27" spans="1:18" s="1" customFormat="1" ht="19.5" customHeight="1" x14ac:dyDescent="0.25">
      <c r="A27" s="144" t="s">
        <v>332</v>
      </c>
      <c r="B27" s="145"/>
      <c r="C27" s="145"/>
      <c r="D27" s="145"/>
      <c r="E27" s="145"/>
      <c r="F27" s="145"/>
      <c r="G27" s="145"/>
      <c r="H27" s="145"/>
      <c r="I27" s="145"/>
      <c r="J27" s="145"/>
      <c r="K27" s="146"/>
      <c r="L27" s="55">
        <v>1184350.1599999999</v>
      </c>
      <c r="M27" s="56"/>
      <c r="N27" s="56"/>
      <c r="O27" s="56"/>
      <c r="P27" s="56"/>
      <c r="Q27" s="57"/>
      <c r="R27" s="10"/>
    </row>
    <row r="28" spans="1:18" s="1" customFormat="1" ht="32.25" customHeight="1" x14ac:dyDescent="0.25">
      <c r="A28" s="141" t="s">
        <v>189</v>
      </c>
      <c r="B28" s="142"/>
      <c r="C28" s="142"/>
      <c r="D28" s="142"/>
      <c r="E28" s="142"/>
      <c r="F28" s="142"/>
      <c r="G28" s="142"/>
      <c r="H28" s="142"/>
      <c r="I28" s="142"/>
      <c r="J28" s="142"/>
      <c r="K28" s="143"/>
      <c r="L28" s="73">
        <v>7406236.9699999997</v>
      </c>
      <c r="M28" s="137"/>
      <c r="N28" s="137"/>
      <c r="O28" s="137"/>
      <c r="P28" s="137"/>
      <c r="Q28" s="74"/>
    </row>
    <row r="29" spans="1:18" s="1" customFormat="1" ht="32.25" customHeight="1" x14ac:dyDescent="0.25">
      <c r="A29" s="141" t="s">
        <v>282</v>
      </c>
      <c r="B29" s="142"/>
      <c r="C29" s="142"/>
      <c r="D29" s="142"/>
      <c r="E29" s="142"/>
      <c r="F29" s="142"/>
      <c r="G29" s="142"/>
      <c r="H29" s="142"/>
      <c r="I29" s="142"/>
      <c r="J29" s="142"/>
      <c r="K29" s="143"/>
      <c r="L29" s="73">
        <v>39978745.460000001</v>
      </c>
      <c r="M29" s="137"/>
      <c r="N29" s="137"/>
      <c r="O29" s="137"/>
      <c r="P29" s="137"/>
      <c r="Q29" s="74"/>
    </row>
    <row r="30" spans="1:18" s="1" customFormat="1" ht="33" customHeight="1" x14ac:dyDescent="0.25">
      <c r="A30" s="141" t="s">
        <v>193</v>
      </c>
      <c r="B30" s="142"/>
      <c r="C30" s="142"/>
      <c r="D30" s="142"/>
      <c r="E30" s="142"/>
      <c r="F30" s="142"/>
      <c r="G30" s="142"/>
      <c r="H30" s="142"/>
      <c r="I30" s="142"/>
      <c r="J30" s="142"/>
      <c r="K30" s="143"/>
      <c r="L30" s="138">
        <v>3260239.22</v>
      </c>
      <c r="M30" s="139"/>
      <c r="N30" s="139"/>
      <c r="O30" s="139"/>
      <c r="P30" s="139"/>
      <c r="Q30" s="140"/>
    </row>
    <row r="31" spans="1:18" s="1" customFormat="1" ht="17.25" customHeight="1" x14ac:dyDescent="0.25">
      <c r="A31" s="141" t="s">
        <v>190</v>
      </c>
      <c r="B31" s="142"/>
      <c r="C31" s="142"/>
      <c r="D31" s="142"/>
      <c r="E31" s="142"/>
      <c r="F31" s="142"/>
      <c r="G31" s="142"/>
      <c r="H31" s="142"/>
      <c r="I31" s="142"/>
      <c r="J31" s="142"/>
      <c r="K31" s="143"/>
      <c r="L31" s="138">
        <v>66475489.329999998</v>
      </c>
      <c r="M31" s="139"/>
      <c r="N31" s="139"/>
      <c r="O31" s="139"/>
      <c r="P31" s="139"/>
      <c r="Q31" s="140"/>
    </row>
    <row r="32" spans="1:18" s="1" customFormat="1" ht="16.5" customHeight="1" x14ac:dyDescent="0.25">
      <c r="A32" s="141" t="s">
        <v>191</v>
      </c>
      <c r="B32" s="142"/>
      <c r="C32" s="142"/>
      <c r="D32" s="142"/>
      <c r="E32" s="142"/>
      <c r="F32" s="142"/>
      <c r="G32" s="142"/>
      <c r="H32" s="142"/>
      <c r="I32" s="142"/>
      <c r="J32" s="142"/>
      <c r="K32" s="143"/>
      <c r="L32" s="138">
        <v>32343976.16</v>
      </c>
      <c r="M32" s="139"/>
      <c r="N32" s="139"/>
      <c r="O32" s="139"/>
      <c r="P32" s="139"/>
      <c r="Q32" s="140"/>
    </row>
    <row r="33" spans="1:17" s="1" customFormat="1" ht="18" customHeight="1" x14ac:dyDescent="0.25">
      <c r="A33" s="141" t="s">
        <v>4</v>
      </c>
      <c r="B33" s="142"/>
      <c r="C33" s="142"/>
      <c r="D33" s="142"/>
      <c r="E33" s="142"/>
      <c r="F33" s="142"/>
      <c r="G33" s="142"/>
      <c r="H33" s="142"/>
      <c r="I33" s="142"/>
      <c r="J33" s="142"/>
      <c r="K33" s="143"/>
      <c r="L33" s="138">
        <v>6395602.71</v>
      </c>
      <c r="M33" s="139"/>
      <c r="N33" s="139"/>
      <c r="O33" s="139"/>
      <c r="P33" s="139"/>
      <c r="Q33" s="140"/>
    </row>
    <row r="34" spans="1:17" s="1" customFormat="1" ht="19.5" customHeight="1" x14ac:dyDescent="0.25">
      <c r="A34" s="144" t="s">
        <v>192</v>
      </c>
      <c r="B34" s="145"/>
      <c r="C34" s="145"/>
      <c r="D34" s="145"/>
      <c r="E34" s="145"/>
      <c r="F34" s="145"/>
      <c r="G34" s="145"/>
      <c r="H34" s="145"/>
      <c r="I34" s="145"/>
      <c r="J34" s="145"/>
      <c r="K34" s="146"/>
      <c r="L34" s="73">
        <v>17702768.699999999</v>
      </c>
      <c r="M34" s="137"/>
      <c r="N34" s="137"/>
      <c r="O34" s="137"/>
      <c r="P34" s="137"/>
      <c r="Q34" s="74"/>
    </row>
    <row r="35" spans="1:17" s="1" customFormat="1" ht="19.5" customHeight="1" x14ac:dyDescent="0.25">
      <c r="A35" s="144" t="s">
        <v>326</v>
      </c>
      <c r="B35" s="145"/>
      <c r="C35" s="145"/>
      <c r="D35" s="145"/>
      <c r="E35" s="145"/>
      <c r="F35" s="145"/>
      <c r="G35" s="145"/>
      <c r="H35" s="145"/>
      <c r="I35" s="145"/>
      <c r="J35" s="145"/>
      <c r="K35" s="146"/>
      <c r="L35" s="73">
        <v>8602237.4199999999</v>
      </c>
      <c r="M35" s="137"/>
      <c r="N35" s="137"/>
      <c r="O35" s="137"/>
      <c r="P35" s="137"/>
      <c r="Q35" s="74"/>
    </row>
    <row r="36" spans="1:17" s="1" customFormat="1" ht="19.5" customHeight="1" x14ac:dyDescent="0.25">
      <c r="A36" s="247" t="s">
        <v>301</v>
      </c>
      <c r="B36" s="247"/>
      <c r="C36" s="247"/>
      <c r="D36" s="247"/>
      <c r="E36" s="247"/>
      <c r="F36" s="247"/>
      <c r="G36" s="247"/>
      <c r="H36" s="247"/>
      <c r="I36" s="247"/>
      <c r="J36" s="247"/>
      <c r="K36" s="247"/>
      <c r="L36" s="32">
        <v>8429825.3900000006</v>
      </c>
      <c r="M36" s="32"/>
      <c r="N36" s="32"/>
      <c r="O36" s="32"/>
      <c r="P36" s="32"/>
      <c r="Q36" s="32"/>
    </row>
    <row r="37" spans="1:17" s="1" customFormat="1" x14ac:dyDescent="0.25">
      <c r="A37" s="405"/>
      <c r="B37" s="71"/>
      <c r="C37" s="71"/>
      <c r="D37" s="71"/>
      <c r="E37" s="71"/>
      <c r="F37" s="71"/>
      <c r="G37" s="71"/>
      <c r="H37" s="71"/>
      <c r="I37" s="71"/>
      <c r="J37" s="71"/>
      <c r="K37" s="71"/>
      <c r="L37" s="71"/>
      <c r="M37" s="71"/>
      <c r="N37" s="71"/>
      <c r="O37" s="71"/>
      <c r="P37" s="71"/>
      <c r="Q37" s="71"/>
    </row>
    <row r="38" spans="1:17" ht="35.25" customHeight="1" x14ac:dyDescent="0.25">
      <c r="A38" s="334" t="s">
        <v>142</v>
      </c>
      <c r="B38" s="334"/>
      <c r="C38" s="334"/>
      <c r="D38" s="334"/>
      <c r="E38" s="334"/>
      <c r="F38" s="334"/>
      <c r="G38" s="334"/>
      <c r="H38" s="334"/>
      <c r="I38" s="334"/>
      <c r="J38" s="334"/>
      <c r="K38" s="334"/>
      <c r="L38" s="334"/>
      <c r="M38" s="334"/>
      <c r="N38" s="334"/>
      <c r="O38" s="334"/>
      <c r="P38" s="334"/>
      <c r="Q38" s="334"/>
    </row>
    <row r="39" spans="1:17" ht="25.5" customHeight="1" x14ac:dyDescent="0.25">
      <c r="A39" s="34" t="s">
        <v>141</v>
      </c>
      <c r="B39" s="34"/>
      <c r="C39" s="34"/>
      <c r="D39" s="34"/>
      <c r="E39" s="34"/>
      <c r="F39" s="34"/>
      <c r="G39" s="34"/>
      <c r="H39" s="34"/>
      <c r="I39" s="34"/>
      <c r="J39" s="34"/>
      <c r="K39" s="34"/>
      <c r="L39" s="34"/>
      <c r="M39" s="34"/>
      <c r="N39" s="34"/>
      <c r="O39" s="34"/>
      <c r="P39" s="34"/>
      <c r="Q39" s="34"/>
    </row>
    <row r="40" spans="1:17" x14ac:dyDescent="0.25">
      <c r="A40" s="401"/>
      <c r="B40" s="401"/>
      <c r="C40" s="401"/>
      <c r="D40" s="401"/>
      <c r="E40" s="401"/>
      <c r="F40" s="401"/>
      <c r="G40" s="401"/>
      <c r="H40" s="401"/>
      <c r="I40" s="401"/>
      <c r="J40" s="401"/>
      <c r="K40" s="401"/>
      <c r="L40" s="401"/>
      <c r="M40" s="401"/>
      <c r="N40" s="401"/>
      <c r="O40" s="401"/>
      <c r="P40" s="401"/>
      <c r="Q40" s="401"/>
    </row>
    <row r="41" spans="1:17" ht="126" customHeight="1" x14ac:dyDescent="0.25">
      <c r="A41" s="202" t="s">
        <v>338</v>
      </c>
      <c r="B41" s="202"/>
      <c r="C41" s="202"/>
      <c r="D41" s="202"/>
      <c r="E41" s="202"/>
      <c r="F41" s="202"/>
      <c r="G41" s="202"/>
      <c r="H41" s="202"/>
      <c r="I41" s="202"/>
      <c r="J41" s="202"/>
      <c r="K41" s="202"/>
      <c r="L41" s="202"/>
      <c r="M41" s="202"/>
      <c r="N41" s="202"/>
      <c r="O41" s="202"/>
      <c r="P41" s="202"/>
      <c r="Q41" s="202"/>
    </row>
    <row r="42" spans="1:17" x14ac:dyDescent="0.25">
      <c r="A42" s="402"/>
      <c r="B42" s="403"/>
      <c r="C42" s="403"/>
      <c r="D42" s="403"/>
      <c r="E42" s="403"/>
      <c r="F42" s="403"/>
      <c r="G42" s="403"/>
      <c r="H42" s="403"/>
      <c r="I42" s="403"/>
      <c r="J42" s="403"/>
      <c r="K42" s="403"/>
      <c r="L42" s="403"/>
      <c r="M42" s="403"/>
      <c r="N42" s="403"/>
      <c r="O42" s="403"/>
      <c r="P42" s="403"/>
      <c r="Q42" s="404"/>
    </row>
    <row r="43" spans="1:17" ht="24" customHeight="1" x14ac:dyDescent="0.25">
      <c r="A43" s="61" t="s">
        <v>93</v>
      </c>
      <c r="B43" s="62"/>
      <c r="C43" s="62"/>
      <c r="D43" s="62"/>
      <c r="E43" s="62"/>
      <c r="F43" s="62"/>
      <c r="G43" s="63"/>
      <c r="H43" s="61" t="s">
        <v>221</v>
      </c>
      <c r="I43" s="63"/>
      <c r="J43" s="61" t="s">
        <v>222</v>
      </c>
      <c r="K43" s="63"/>
      <c r="L43" s="61" t="s">
        <v>223</v>
      </c>
      <c r="M43" s="63"/>
      <c r="N43" s="61" t="s">
        <v>224</v>
      </c>
      <c r="O43" s="63"/>
      <c r="P43" s="434" t="s">
        <v>5</v>
      </c>
      <c r="Q43" s="435"/>
    </row>
    <row r="44" spans="1:17" x14ac:dyDescent="0.25">
      <c r="A44" s="61"/>
      <c r="B44" s="62"/>
      <c r="C44" s="62"/>
      <c r="D44" s="62"/>
      <c r="E44" s="62"/>
      <c r="F44" s="62"/>
      <c r="G44" s="62"/>
      <c r="H44" s="62"/>
      <c r="I44" s="62"/>
      <c r="J44" s="62"/>
      <c r="K44" s="62"/>
      <c r="L44" s="62"/>
      <c r="M44" s="62"/>
      <c r="N44" s="62"/>
      <c r="O44" s="62"/>
      <c r="P44" s="62"/>
      <c r="Q44" s="63"/>
    </row>
    <row r="45" spans="1:17" s="2" customFormat="1" x14ac:dyDescent="0.25">
      <c r="A45" s="247" t="s">
        <v>94</v>
      </c>
      <c r="B45" s="247"/>
      <c r="C45" s="247"/>
      <c r="D45" s="247"/>
      <c r="E45" s="247"/>
      <c r="F45" s="247"/>
      <c r="G45" s="247"/>
      <c r="H45" s="32">
        <v>0</v>
      </c>
      <c r="I45" s="32"/>
      <c r="J45" s="32">
        <v>0</v>
      </c>
      <c r="K45" s="32"/>
      <c r="L45" s="32">
        <v>0</v>
      </c>
      <c r="M45" s="32"/>
      <c r="N45" s="32">
        <v>4149268.3</v>
      </c>
      <c r="O45" s="32"/>
      <c r="P45" s="75">
        <f>SUM(H45:O45)</f>
        <v>4149268.3</v>
      </c>
      <c r="Q45" s="75"/>
    </row>
    <row r="46" spans="1:17" s="2" customFormat="1" x14ac:dyDescent="0.25">
      <c r="A46" s="247" t="s">
        <v>95</v>
      </c>
      <c r="B46" s="247"/>
      <c r="C46" s="247"/>
      <c r="D46" s="247"/>
      <c r="E46" s="247"/>
      <c r="F46" s="247"/>
      <c r="G46" s="247"/>
      <c r="H46" s="32">
        <v>301064746.56</v>
      </c>
      <c r="I46" s="32"/>
      <c r="J46" s="32">
        <v>102301320.7</v>
      </c>
      <c r="K46" s="32"/>
      <c r="L46" s="32">
        <v>1269848.3500000001</v>
      </c>
      <c r="M46" s="32"/>
      <c r="N46" s="67">
        <v>65467.56</v>
      </c>
      <c r="O46" s="67"/>
      <c r="P46" s="75">
        <f t="shared" ref="P46:P48" si="0">SUM(H46:O46)</f>
        <v>404701383.17000002</v>
      </c>
      <c r="Q46" s="75"/>
    </row>
    <row r="47" spans="1:17" s="2" customFormat="1" ht="29.25" customHeight="1" x14ac:dyDescent="0.25">
      <c r="A47" s="431" t="s">
        <v>276</v>
      </c>
      <c r="B47" s="431"/>
      <c r="C47" s="431"/>
      <c r="D47" s="431"/>
      <c r="E47" s="431"/>
      <c r="F47" s="431"/>
      <c r="G47" s="431"/>
      <c r="H47" s="32">
        <v>125207.23</v>
      </c>
      <c r="I47" s="32"/>
      <c r="J47" s="32">
        <v>8500</v>
      </c>
      <c r="K47" s="32"/>
      <c r="L47" s="32">
        <v>100000</v>
      </c>
      <c r="M47" s="32"/>
      <c r="N47" s="32">
        <v>0</v>
      </c>
      <c r="O47" s="32"/>
      <c r="P47" s="75">
        <f t="shared" si="0"/>
        <v>233707.22999999998</v>
      </c>
      <c r="Q47" s="75"/>
    </row>
    <row r="48" spans="1:17" s="2" customFormat="1" ht="35.25" customHeight="1" x14ac:dyDescent="0.25">
      <c r="A48" s="247" t="s">
        <v>312</v>
      </c>
      <c r="B48" s="247"/>
      <c r="C48" s="247"/>
      <c r="D48" s="247"/>
      <c r="E48" s="247"/>
      <c r="F48" s="247"/>
      <c r="G48" s="247"/>
      <c r="H48" s="32">
        <v>407072.8</v>
      </c>
      <c r="I48" s="32"/>
      <c r="J48" s="32">
        <v>450290.19</v>
      </c>
      <c r="K48" s="32"/>
      <c r="L48" s="32">
        <v>59.94</v>
      </c>
      <c r="M48" s="32"/>
      <c r="N48" s="67">
        <v>0</v>
      </c>
      <c r="O48" s="67"/>
      <c r="P48" s="75">
        <f t="shared" si="0"/>
        <v>857422.92999999993</v>
      </c>
      <c r="Q48" s="75"/>
    </row>
    <row r="49" spans="1:17" ht="20.25" customHeight="1" x14ac:dyDescent="0.25">
      <c r="A49" s="401" t="s">
        <v>96</v>
      </c>
      <c r="B49" s="401"/>
      <c r="C49" s="401"/>
      <c r="D49" s="401"/>
      <c r="E49" s="401"/>
      <c r="F49" s="401"/>
      <c r="G49" s="401"/>
      <c r="H49" s="75">
        <f>SUM(H45:I48)</f>
        <v>301597026.59000003</v>
      </c>
      <c r="I49" s="75"/>
      <c r="J49" s="75">
        <f t="shared" ref="J49" si="1">SUM(J45:K48)</f>
        <v>102760110.89</v>
      </c>
      <c r="K49" s="75"/>
      <c r="L49" s="75">
        <f t="shared" ref="L49" si="2">SUM(L45:M48)</f>
        <v>1369908.29</v>
      </c>
      <c r="M49" s="75"/>
      <c r="N49" s="75">
        <f t="shared" ref="N49" si="3">SUM(N45:O48)</f>
        <v>4214735.8599999994</v>
      </c>
      <c r="O49" s="75"/>
      <c r="P49" s="75">
        <f>SUM(H49:O49)</f>
        <v>409941781.63000005</v>
      </c>
      <c r="Q49" s="75"/>
    </row>
    <row r="50" spans="1:17" x14ac:dyDescent="0.25">
      <c r="A50" s="58"/>
      <c r="B50" s="59"/>
      <c r="C50" s="59"/>
      <c r="D50" s="59"/>
      <c r="E50" s="59"/>
      <c r="F50" s="59"/>
      <c r="G50" s="59"/>
      <c r="H50" s="59"/>
      <c r="I50" s="59"/>
      <c r="J50" s="59"/>
      <c r="K50" s="59"/>
      <c r="L50" s="59"/>
      <c r="M50" s="59"/>
      <c r="N50" s="59"/>
      <c r="O50" s="59"/>
      <c r="P50" s="59"/>
      <c r="Q50" s="60"/>
    </row>
    <row r="51" spans="1:17" ht="23.25" customHeight="1" x14ac:dyDescent="0.25">
      <c r="A51" s="34" t="s">
        <v>143</v>
      </c>
      <c r="B51" s="34"/>
      <c r="C51" s="34"/>
      <c r="D51" s="34"/>
      <c r="E51" s="34"/>
      <c r="F51" s="34"/>
      <c r="G51" s="34"/>
      <c r="H51" s="34"/>
      <c r="I51" s="34"/>
      <c r="J51" s="34"/>
      <c r="K51" s="34"/>
      <c r="L51" s="34"/>
      <c r="M51" s="34"/>
      <c r="N51" s="34"/>
      <c r="O51" s="34"/>
      <c r="P51" s="34"/>
      <c r="Q51" s="34"/>
    </row>
    <row r="52" spans="1:17" ht="24" customHeight="1" x14ac:dyDescent="0.25">
      <c r="A52" s="400" t="s">
        <v>144</v>
      </c>
      <c r="B52" s="186"/>
      <c r="C52" s="186"/>
      <c r="D52" s="186"/>
      <c r="E52" s="186"/>
      <c r="F52" s="186"/>
      <c r="G52" s="186"/>
      <c r="H52" s="186"/>
      <c r="I52" s="186"/>
      <c r="J52" s="186"/>
      <c r="K52" s="186"/>
      <c r="L52" s="186"/>
      <c r="M52" s="186"/>
      <c r="N52" s="186"/>
      <c r="O52" s="186"/>
      <c r="P52" s="186"/>
      <c r="Q52" s="187"/>
    </row>
    <row r="53" spans="1:17" ht="32.25" customHeight="1" x14ac:dyDescent="0.25">
      <c r="A53" s="35" t="s">
        <v>339</v>
      </c>
      <c r="B53" s="35"/>
      <c r="C53" s="35"/>
      <c r="D53" s="35"/>
      <c r="E53" s="35"/>
      <c r="F53" s="35"/>
      <c r="G53" s="35"/>
      <c r="H53" s="35"/>
      <c r="I53" s="35"/>
      <c r="J53" s="35"/>
      <c r="K53" s="35"/>
      <c r="L53" s="35"/>
      <c r="M53" s="35"/>
      <c r="N53" s="35"/>
      <c r="O53" s="35"/>
      <c r="P53" s="35"/>
      <c r="Q53" s="35"/>
    </row>
    <row r="54" spans="1:17" x14ac:dyDescent="0.25">
      <c r="A54" s="36"/>
      <c r="B54" s="37"/>
      <c r="C54" s="37"/>
      <c r="D54" s="37"/>
      <c r="E54" s="37"/>
      <c r="F54" s="37"/>
      <c r="G54" s="37"/>
      <c r="H54" s="37"/>
      <c r="I54" s="37"/>
      <c r="J54" s="37"/>
      <c r="K54" s="37"/>
      <c r="L54" s="37"/>
      <c r="M54" s="37"/>
      <c r="N54" s="37"/>
      <c r="O54" s="37"/>
      <c r="P54" s="37"/>
      <c r="Q54" s="38"/>
    </row>
    <row r="55" spans="1:17" ht="24" customHeight="1" x14ac:dyDescent="0.25">
      <c r="A55" s="64" t="s">
        <v>93</v>
      </c>
      <c r="B55" s="64"/>
      <c r="C55" s="64"/>
      <c r="D55" s="64"/>
      <c r="E55" s="64"/>
      <c r="F55" s="64"/>
      <c r="G55" s="64"/>
      <c r="H55" s="64" t="s">
        <v>221</v>
      </c>
      <c r="I55" s="64"/>
      <c r="J55" s="64" t="s">
        <v>222</v>
      </c>
      <c r="K55" s="64"/>
      <c r="L55" s="64" t="s">
        <v>223</v>
      </c>
      <c r="M55" s="64"/>
      <c r="N55" s="64" t="s">
        <v>224</v>
      </c>
      <c r="O55" s="64"/>
      <c r="P55" s="64" t="s">
        <v>5</v>
      </c>
      <c r="Q55" s="64"/>
    </row>
    <row r="56" spans="1:17" ht="10.5" customHeight="1" x14ac:dyDescent="0.25">
      <c r="A56" s="64"/>
      <c r="B56" s="64"/>
      <c r="C56" s="64"/>
      <c r="D56" s="64"/>
      <c r="E56" s="64"/>
      <c r="F56" s="64"/>
      <c r="G56" s="64"/>
      <c r="H56" s="64"/>
      <c r="I56" s="64"/>
      <c r="J56" s="64"/>
      <c r="K56" s="64"/>
      <c r="L56" s="64"/>
      <c r="M56" s="64"/>
      <c r="N56" s="64"/>
      <c r="O56" s="64"/>
      <c r="P56" s="64"/>
      <c r="Q56" s="64"/>
    </row>
    <row r="57" spans="1:17" s="2" customFormat="1" ht="30" customHeight="1" x14ac:dyDescent="0.25">
      <c r="A57" s="247" t="s">
        <v>125</v>
      </c>
      <c r="B57" s="247"/>
      <c r="C57" s="247"/>
      <c r="D57" s="247"/>
      <c r="E57" s="247"/>
      <c r="F57" s="247"/>
      <c r="G57" s="247"/>
      <c r="H57" s="432">
        <v>0</v>
      </c>
      <c r="I57" s="432"/>
      <c r="J57" s="32">
        <v>0</v>
      </c>
      <c r="K57" s="32"/>
      <c r="L57" s="32">
        <v>0</v>
      </c>
      <c r="M57" s="32"/>
      <c r="N57" s="67">
        <v>6235793.9100000001</v>
      </c>
      <c r="O57" s="67"/>
      <c r="P57" s="33">
        <f>+H57+N57</f>
        <v>6235793.9100000001</v>
      </c>
      <c r="Q57" s="33"/>
    </row>
    <row r="58" spans="1:17" ht="15" customHeight="1" x14ac:dyDescent="0.25">
      <c r="A58" s="401" t="s">
        <v>96</v>
      </c>
      <c r="B58" s="401"/>
      <c r="C58" s="401"/>
      <c r="D58" s="401"/>
      <c r="E58" s="401"/>
      <c r="F58" s="401"/>
      <c r="G58" s="401"/>
      <c r="H58" s="433">
        <f>SUM(H57)</f>
        <v>0</v>
      </c>
      <c r="I58" s="433"/>
      <c r="J58" s="33">
        <f>SUM(J57)</f>
        <v>0</v>
      </c>
      <c r="K58" s="33"/>
      <c r="L58" s="33">
        <f>SUM(L57)</f>
        <v>0</v>
      </c>
      <c r="M58" s="33"/>
      <c r="N58" s="75">
        <f>SUM(N57)</f>
        <v>6235793.9100000001</v>
      </c>
      <c r="O58" s="75"/>
      <c r="P58" s="33">
        <f>+P57</f>
        <v>6235793.9100000001</v>
      </c>
      <c r="Q58" s="33"/>
    </row>
    <row r="59" spans="1:17" x14ac:dyDescent="0.25">
      <c r="A59" s="406"/>
      <c r="B59" s="407"/>
      <c r="C59" s="407"/>
      <c r="D59" s="407"/>
      <c r="E59" s="407"/>
      <c r="F59" s="407"/>
      <c r="G59" s="407"/>
      <c r="H59" s="407"/>
      <c r="I59" s="407"/>
      <c r="J59" s="407"/>
      <c r="K59" s="407"/>
      <c r="L59" s="407"/>
      <c r="M59" s="407"/>
      <c r="N59" s="407"/>
      <c r="O59" s="407"/>
      <c r="P59" s="407"/>
      <c r="Q59" s="408"/>
    </row>
    <row r="60" spans="1:17" ht="20.25" customHeight="1" x14ac:dyDescent="0.25">
      <c r="A60" s="68" t="s">
        <v>99</v>
      </c>
      <c r="B60" s="68"/>
      <c r="C60" s="68"/>
      <c r="D60" s="68"/>
      <c r="E60" s="68"/>
      <c r="F60" s="68"/>
      <c r="G60" s="68"/>
      <c r="H60" s="68"/>
      <c r="I60" s="68"/>
      <c r="J60" s="68"/>
      <c r="K60" s="68"/>
      <c r="L60" s="68"/>
      <c r="M60" s="68"/>
      <c r="N60" s="68"/>
      <c r="O60" s="68"/>
      <c r="P60" s="68"/>
      <c r="Q60" s="68"/>
    </row>
    <row r="61" spans="1:17" s="1" customFormat="1" x14ac:dyDescent="0.25">
      <c r="A61" s="191"/>
      <c r="B61" s="192"/>
      <c r="C61" s="192"/>
      <c r="D61" s="192"/>
      <c r="E61" s="192"/>
      <c r="F61" s="192"/>
      <c r="G61" s="192"/>
      <c r="H61" s="192"/>
      <c r="I61" s="192"/>
      <c r="J61" s="192"/>
      <c r="K61" s="192"/>
      <c r="L61" s="192"/>
      <c r="M61" s="192"/>
      <c r="N61" s="192"/>
      <c r="O61" s="192"/>
      <c r="P61" s="192"/>
      <c r="Q61" s="193"/>
    </row>
    <row r="62" spans="1:17" s="1" customFormat="1" ht="20.25" customHeight="1" x14ac:dyDescent="0.25">
      <c r="A62" s="68" t="s">
        <v>6</v>
      </c>
      <c r="B62" s="68"/>
      <c r="C62" s="68"/>
      <c r="D62" s="68"/>
      <c r="E62" s="68"/>
      <c r="F62" s="68"/>
      <c r="G62" s="68"/>
      <c r="H62" s="68"/>
      <c r="I62" s="68"/>
      <c r="J62" s="68"/>
      <c r="K62" s="68"/>
      <c r="L62" s="68"/>
      <c r="M62" s="68"/>
      <c r="N62" s="68"/>
      <c r="O62" s="68"/>
      <c r="P62" s="68"/>
      <c r="Q62" s="68"/>
    </row>
    <row r="63" spans="1:17" s="1" customFormat="1" ht="21.75" customHeight="1" x14ac:dyDescent="0.25">
      <c r="A63" s="247" t="s">
        <v>267</v>
      </c>
      <c r="B63" s="247"/>
      <c r="C63" s="247"/>
      <c r="D63" s="247"/>
      <c r="E63" s="247"/>
      <c r="F63" s="247"/>
      <c r="G63" s="247"/>
      <c r="H63" s="247"/>
      <c r="I63" s="247"/>
      <c r="J63" s="247"/>
      <c r="K63" s="247"/>
      <c r="L63" s="247"/>
      <c r="M63" s="247"/>
      <c r="N63" s="247"/>
      <c r="O63" s="247"/>
      <c r="P63" s="247"/>
      <c r="Q63" s="247"/>
    </row>
    <row r="64" spans="1:17" s="1" customFormat="1" x14ac:dyDescent="0.25">
      <c r="A64" s="409"/>
      <c r="B64" s="410"/>
      <c r="C64" s="410"/>
      <c r="D64" s="410"/>
      <c r="E64" s="410"/>
      <c r="F64" s="410"/>
      <c r="G64" s="410"/>
      <c r="H64" s="410"/>
      <c r="I64" s="410"/>
      <c r="J64" s="410"/>
      <c r="K64" s="410"/>
      <c r="L64" s="410"/>
      <c r="M64" s="410"/>
      <c r="N64" s="410"/>
      <c r="O64" s="410"/>
      <c r="P64" s="410"/>
      <c r="Q64" s="411"/>
    </row>
    <row r="65" spans="1:17" s="1" customFormat="1" ht="21" customHeight="1" x14ac:dyDescent="0.25">
      <c r="A65" s="68" t="s">
        <v>145</v>
      </c>
      <c r="B65" s="68"/>
      <c r="C65" s="68"/>
      <c r="D65" s="68"/>
      <c r="E65" s="68"/>
      <c r="F65" s="68"/>
      <c r="G65" s="68"/>
      <c r="H65" s="68"/>
      <c r="I65" s="68"/>
      <c r="J65" s="68"/>
      <c r="K65" s="68"/>
      <c r="L65" s="68"/>
      <c r="M65" s="68"/>
      <c r="N65" s="68"/>
      <c r="O65" s="68"/>
      <c r="P65" s="68"/>
      <c r="Q65" s="68"/>
    </row>
    <row r="66" spans="1:17" s="1" customFormat="1" ht="66" customHeight="1" x14ac:dyDescent="0.25">
      <c r="A66" s="69" t="s">
        <v>340</v>
      </c>
      <c r="B66" s="69"/>
      <c r="C66" s="69"/>
      <c r="D66" s="69"/>
      <c r="E66" s="69"/>
      <c r="F66" s="69"/>
      <c r="G66" s="69"/>
      <c r="H66" s="69"/>
      <c r="I66" s="69"/>
      <c r="J66" s="69"/>
      <c r="K66" s="69"/>
      <c r="L66" s="69"/>
      <c r="M66" s="69"/>
      <c r="N66" s="69"/>
      <c r="O66" s="69"/>
      <c r="P66" s="69"/>
      <c r="Q66" s="69"/>
    </row>
    <row r="67" spans="1:17" s="1" customFormat="1" x14ac:dyDescent="0.25">
      <c r="A67" s="11"/>
      <c r="B67" s="11"/>
      <c r="C67" s="11"/>
      <c r="D67" s="11"/>
      <c r="E67" s="11"/>
      <c r="F67" s="11"/>
      <c r="G67" s="11"/>
      <c r="H67" s="11"/>
      <c r="I67" s="11"/>
      <c r="J67" s="11"/>
      <c r="K67" s="11"/>
      <c r="L67" s="11"/>
      <c r="M67" s="11"/>
      <c r="N67" s="11"/>
      <c r="O67" s="11"/>
      <c r="P67" s="11"/>
      <c r="Q67" s="11"/>
    </row>
    <row r="68" spans="1:17" s="1" customFormat="1" ht="26.25" customHeight="1" x14ac:dyDescent="0.25">
      <c r="A68" s="344" t="s">
        <v>250</v>
      </c>
      <c r="B68" s="344"/>
      <c r="C68" s="344"/>
      <c r="D68" s="344"/>
      <c r="E68" s="344"/>
      <c r="F68" s="344"/>
      <c r="G68" s="344" t="s">
        <v>264</v>
      </c>
      <c r="H68" s="344"/>
      <c r="I68" s="344"/>
      <c r="J68" s="344" t="s">
        <v>252</v>
      </c>
      <c r="K68" s="344"/>
      <c r="L68" s="344" t="s">
        <v>333</v>
      </c>
      <c r="M68" s="344"/>
      <c r="N68" s="344"/>
      <c r="O68" s="344"/>
      <c r="P68" s="344"/>
      <c r="Q68" s="344"/>
    </row>
    <row r="69" spans="1:17" s="1" customFormat="1" ht="21" customHeight="1" x14ac:dyDescent="0.25">
      <c r="A69" s="39" t="s">
        <v>265</v>
      </c>
      <c r="B69" s="40"/>
      <c r="C69" s="40"/>
      <c r="D69" s="40"/>
      <c r="E69" s="40"/>
      <c r="F69" s="41"/>
      <c r="G69" s="412" t="s">
        <v>248</v>
      </c>
      <c r="H69" s="413"/>
      <c r="I69" s="414"/>
      <c r="J69" s="415" t="s">
        <v>283</v>
      </c>
      <c r="K69" s="416"/>
      <c r="L69" s="398">
        <v>7192736.3499999996</v>
      </c>
      <c r="M69" s="398"/>
      <c r="N69" s="398"/>
      <c r="O69" s="398"/>
      <c r="P69" s="398"/>
      <c r="Q69" s="399"/>
    </row>
    <row r="70" spans="1:17" s="1" customFormat="1" ht="20.25" customHeight="1" x14ac:dyDescent="0.25">
      <c r="A70" s="391" t="s">
        <v>251</v>
      </c>
      <c r="B70" s="392"/>
      <c r="C70" s="392"/>
      <c r="D70" s="392"/>
      <c r="E70" s="392"/>
      <c r="F70" s="393"/>
      <c r="G70" s="394" t="s">
        <v>249</v>
      </c>
      <c r="H70" s="394"/>
      <c r="I70" s="394"/>
      <c r="J70" s="290" t="s">
        <v>253</v>
      </c>
      <c r="K70" s="290"/>
      <c r="L70" s="398">
        <v>673889.27</v>
      </c>
      <c r="M70" s="398"/>
      <c r="N70" s="398"/>
      <c r="O70" s="398"/>
      <c r="P70" s="398"/>
      <c r="Q70" s="399"/>
    </row>
    <row r="71" spans="1:17" s="1" customFormat="1" x14ac:dyDescent="0.25">
      <c r="A71" s="291" t="s">
        <v>303</v>
      </c>
      <c r="B71" s="292"/>
      <c r="C71" s="292"/>
      <c r="D71" s="292"/>
      <c r="E71" s="292"/>
      <c r="F71" s="292"/>
      <c r="G71" s="292"/>
      <c r="H71" s="292"/>
      <c r="I71" s="292"/>
      <c r="J71" s="292"/>
      <c r="K71" s="292"/>
      <c r="L71" s="389">
        <f>SUM(L69:Q70)</f>
        <v>7866625.6199999992</v>
      </c>
      <c r="M71" s="389"/>
      <c r="N71" s="389"/>
      <c r="O71" s="389"/>
      <c r="P71" s="389"/>
      <c r="Q71" s="390"/>
    </row>
    <row r="72" spans="1:17" s="1" customFormat="1" x14ac:dyDescent="0.25">
      <c r="A72" s="48"/>
      <c r="B72" s="49"/>
      <c r="C72" s="49"/>
      <c r="D72" s="49"/>
      <c r="E72" s="49"/>
      <c r="F72" s="49"/>
      <c r="G72" s="49"/>
      <c r="H72" s="49"/>
      <c r="I72" s="49"/>
      <c r="J72" s="49"/>
      <c r="K72" s="49"/>
      <c r="L72" s="49"/>
      <c r="M72" s="49"/>
      <c r="N72" s="49"/>
      <c r="O72" s="49"/>
      <c r="P72" s="49"/>
      <c r="Q72" s="50"/>
    </row>
    <row r="73" spans="1:17" s="1" customFormat="1" x14ac:dyDescent="0.25">
      <c r="A73" s="68" t="s">
        <v>7</v>
      </c>
      <c r="B73" s="68"/>
      <c r="C73" s="68"/>
      <c r="D73" s="68"/>
      <c r="E73" s="68"/>
      <c r="F73" s="68"/>
      <c r="G73" s="68"/>
      <c r="H73" s="68"/>
      <c r="I73" s="68"/>
      <c r="J73" s="68"/>
      <c r="K73" s="68"/>
      <c r="L73" s="68"/>
      <c r="M73" s="68"/>
      <c r="N73" s="68"/>
      <c r="O73" s="68"/>
      <c r="P73" s="68"/>
      <c r="Q73" s="68"/>
    </row>
    <row r="74" spans="1:17" s="1" customFormat="1" x14ac:dyDescent="0.25">
      <c r="A74" s="42"/>
      <c r="B74" s="43"/>
      <c r="C74" s="43"/>
      <c r="D74" s="43"/>
      <c r="E74" s="43"/>
      <c r="F74" s="43"/>
      <c r="G74" s="43"/>
      <c r="H74" s="43"/>
      <c r="I74" s="43"/>
      <c r="J74" s="43"/>
      <c r="K74" s="43"/>
      <c r="L74" s="43"/>
      <c r="M74" s="43"/>
      <c r="N74" s="43"/>
      <c r="O74" s="43"/>
      <c r="P74" s="43"/>
      <c r="Q74" s="44"/>
    </row>
    <row r="75" spans="1:17" s="1" customFormat="1" ht="19.5" customHeight="1" x14ac:dyDescent="0.25">
      <c r="A75" s="31" t="s">
        <v>268</v>
      </c>
      <c r="B75" s="31"/>
      <c r="C75" s="31"/>
      <c r="D75" s="31"/>
      <c r="E75" s="31"/>
      <c r="F75" s="31"/>
      <c r="G75" s="31"/>
      <c r="H75" s="31"/>
      <c r="I75" s="31"/>
      <c r="J75" s="31"/>
      <c r="K75" s="31"/>
      <c r="L75" s="31"/>
      <c r="M75" s="31"/>
      <c r="N75" s="31"/>
      <c r="O75" s="31"/>
      <c r="P75" s="31"/>
      <c r="Q75" s="31"/>
    </row>
    <row r="76" spans="1:17" s="1" customFormat="1" x14ac:dyDescent="0.25">
      <c r="A76" s="39" t="s">
        <v>81</v>
      </c>
      <c r="B76" s="40"/>
      <c r="C76" s="40"/>
      <c r="D76" s="40"/>
      <c r="E76" s="40"/>
      <c r="F76" s="40"/>
      <c r="G76" s="40"/>
      <c r="H76" s="40"/>
      <c r="I76" s="40"/>
      <c r="J76" s="40"/>
      <c r="K76" s="41"/>
      <c r="L76" s="45">
        <v>642631253.44000006</v>
      </c>
      <c r="M76" s="46"/>
      <c r="N76" s="46"/>
      <c r="O76" s="46"/>
      <c r="P76" s="46"/>
      <c r="Q76" s="47"/>
    </row>
    <row r="77" spans="1:17" s="1" customFormat="1" x14ac:dyDescent="0.25">
      <c r="A77" s="39" t="s">
        <v>146</v>
      </c>
      <c r="B77" s="40"/>
      <c r="C77" s="40"/>
      <c r="D77" s="40"/>
      <c r="E77" s="40"/>
      <c r="F77" s="40"/>
      <c r="G77" s="40"/>
      <c r="H77" s="40"/>
      <c r="I77" s="40"/>
      <c r="J77" s="40"/>
      <c r="K77" s="41"/>
      <c r="L77" s="45">
        <v>151169570.75</v>
      </c>
      <c r="M77" s="46"/>
      <c r="N77" s="46"/>
      <c r="O77" s="46"/>
      <c r="P77" s="46"/>
      <c r="Q77" s="47"/>
    </row>
    <row r="78" spans="1:17" s="1" customFormat="1" ht="15.75" customHeight="1" x14ac:dyDescent="0.25">
      <c r="A78" s="39" t="s">
        <v>48</v>
      </c>
      <c r="B78" s="40"/>
      <c r="C78" s="40"/>
      <c r="D78" s="40"/>
      <c r="E78" s="40"/>
      <c r="F78" s="40"/>
      <c r="G78" s="40"/>
      <c r="H78" s="40"/>
      <c r="I78" s="40"/>
      <c r="J78" s="40"/>
      <c r="K78" s="41"/>
      <c r="L78" s="45">
        <v>103410016.25</v>
      </c>
      <c r="M78" s="46"/>
      <c r="N78" s="46"/>
      <c r="O78" s="46"/>
      <c r="P78" s="46"/>
      <c r="Q78" s="47"/>
    </row>
    <row r="79" spans="1:17" s="1" customFormat="1" ht="15.75" customHeight="1" x14ac:dyDescent="0.25">
      <c r="A79" s="39" t="s">
        <v>302</v>
      </c>
      <c r="B79" s="40"/>
      <c r="C79" s="40"/>
      <c r="D79" s="40"/>
      <c r="E79" s="40"/>
      <c r="F79" s="40"/>
      <c r="G79" s="40"/>
      <c r="H79" s="40"/>
      <c r="I79" s="40"/>
      <c r="J79" s="40"/>
      <c r="K79" s="40"/>
      <c r="L79" s="46">
        <v>104657490.91</v>
      </c>
      <c r="M79" s="46"/>
      <c r="N79" s="46"/>
      <c r="O79" s="46"/>
      <c r="P79" s="46"/>
      <c r="Q79" s="47"/>
    </row>
    <row r="80" spans="1:17" s="1" customFormat="1" ht="16.5" customHeight="1" x14ac:dyDescent="0.25">
      <c r="A80" s="39" t="s">
        <v>147</v>
      </c>
      <c r="B80" s="40"/>
      <c r="C80" s="40"/>
      <c r="D80" s="40"/>
      <c r="E80" s="40"/>
      <c r="F80" s="40"/>
      <c r="G80" s="40"/>
      <c r="H80" s="40"/>
      <c r="I80" s="40"/>
      <c r="J80" s="40"/>
      <c r="K80" s="41"/>
      <c r="L80" s="45">
        <v>258331786.37</v>
      </c>
      <c r="M80" s="46"/>
      <c r="N80" s="46"/>
      <c r="O80" s="46"/>
      <c r="P80" s="46"/>
      <c r="Q80" s="47"/>
    </row>
    <row r="81" spans="1:17" s="1" customFormat="1" ht="16.5" customHeight="1" x14ac:dyDescent="0.25">
      <c r="A81" s="39" t="s">
        <v>269</v>
      </c>
      <c r="B81" s="40"/>
      <c r="C81" s="40"/>
      <c r="D81" s="40"/>
      <c r="E81" s="40"/>
      <c r="F81" s="40"/>
      <c r="G81" s="40"/>
      <c r="H81" s="40"/>
      <c r="I81" s="40"/>
      <c r="J81" s="40"/>
      <c r="K81" s="41"/>
      <c r="L81" s="45">
        <v>15090420</v>
      </c>
      <c r="M81" s="46"/>
      <c r="N81" s="46"/>
      <c r="O81" s="46"/>
      <c r="P81" s="46"/>
      <c r="Q81" s="47"/>
    </row>
    <row r="82" spans="1:17" s="1" customFormat="1" x14ac:dyDescent="0.25">
      <c r="A82" s="42" t="s">
        <v>5</v>
      </c>
      <c r="B82" s="43"/>
      <c r="C82" s="43"/>
      <c r="D82" s="43"/>
      <c r="E82" s="43"/>
      <c r="F82" s="43"/>
      <c r="G82" s="43"/>
      <c r="H82" s="43"/>
      <c r="I82" s="43"/>
      <c r="J82" s="43"/>
      <c r="K82" s="44"/>
      <c r="L82" s="395">
        <f>SUM(L76:Q81)</f>
        <v>1275290537.72</v>
      </c>
      <c r="M82" s="396"/>
      <c r="N82" s="396"/>
      <c r="O82" s="396"/>
      <c r="P82" s="396"/>
      <c r="Q82" s="397"/>
    </row>
    <row r="83" spans="1:17" s="1" customFormat="1" x14ac:dyDescent="0.25">
      <c r="A83" s="51"/>
      <c r="B83" s="51"/>
      <c r="C83" s="51"/>
      <c r="D83" s="51"/>
      <c r="E83" s="51"/>
      <c r="F83" s="51"/>
      <c r="G83" s="51"/>
      <c r="H83" s="51"/>
      <c r="I83" s="51"/>
      <c r="J83" s="51"/>
      <c r="K83" s="51"/>
      <c r="L83" s="51"/>
      <c r="M83" s="51"/>
      <c r="N83" s="51"/>
      <c r="O83" s="51"/>
      <c r="P83" s="51"/>
      <c r="Q83" s="51"/>
    </row>
    <row r="84" spans="1:17" s="1" customFormat="1" ht="20.25" customHeight="1" x14ac:dyDescent="0.25">
      <c r="A84" s="31" t="s">
        <v>148</v>
      </c>
      <c r="B84" s="31"/>
      <c r="C84" s="31"/>
      <c r="D84" s="31"/>
      <c r="E84" s="31"/>
      <c r="F84" s="31"/>
      <c r="G84" s="31"/>
      <c r="H84" s="31"/>
      <c r="I84" s="31"/>
      <c r="J84" s="31"/>
      <c r="K84" s="31"/>
      <c r="L84" s="31"/>
      <c r="M84" s="31"/>
      <c r="N84" s="31"/>
      <c r="O84" s="31"/>
      <c r="P84" s="31"/>
      <c r="Q84" s="31"/>
    </row>
    <row r="85" spans="1:17" s="1" customFormat="1" ht="12.75" customHeight="1" x14ac:dyDescent="0.25">
      <c r="A85" s="51"/>
      <c r="B85" s="51"/>
      <c r="C85" s="51"/>
      <c r="D85" s="51"/>
      <c r="E85" s="51"/>
      <c r="F85" s="51"/>
      <c r="G85" s="51"/>
      <c r="H85" s="51"/>
      <c r="I85" s="51"/>
      <c r="J85" s="51"/>
      <c r="K85" s="51"/>
      <c r="L85" s="51"/>
      <c r="M85" s="51"/>
      <c r="N85" s="51"/>
      <c r="O85" s="51"/>
      <c r="P85" s="51"/>
      <c r="Q85" s="51"/>
    </row>
    <row r="86" spans="1:17" s="1" customFormat="1" ht="17.25" customHeight="1" x14ac:dyDescent="0.25">
      <c r="A86" s="39" t="s">
        <v>270</v>
      </c>
      <c r="B86" s="40"/>
      <c r="C86" s="40"/>
      <c r="D86" s="40"/>
      <c r="E86" s="40"/>
      <c r="F86" s="40"/>
      <c r="G86" s="40"/>
      <c r="H86" s="40"/>
      <c r="I86" s="40"/>
      <c r="J86" s="40"/>
      <c r="K86" s="41"/>
      <c r="L86" s="45">
        <v>82539298.370000005</v>
      </c>
      <c r="M86" s="46"/>
      <c r="N86" s="46"/>
      <c r="O86" s="46"/>
      <c r="P86" s="46"/>
      <c r="Q86" s="47"/>
    </row>
    <row r="87" spans="1:17" s="1" customFormat="1" ht="17.25" customHeight="1" x14ac:dyDescent="0.25">
      <c r="A87" s="39" t="s">
        <v>115</v>
      </c>
      <c r="B87" s="40"/>
      <c r="C87" s="40"/>
      <c r="D87" s="40"/>
      <c r="E87" s="40"/>
      <c r="F87" s="40"/>
      <c r="G87" s="40"/>
      <c r="H87" s="40"/>
      <c r="I87" s="40"/>
      <c r="J87" s="40"/>
      <c r="K87" s="41"/>
      <c r="L87" s="45">
        <v>10387019.970000001</v>
      </c>
      <c r="M87" s="46"/>
      <c r="N87" s="46"/>
      <c r="O87" s="46"/>
      <c r="P87" s="46"/>
      <c r="Q87" s="47"/>
    </row>
    <row r="88" spans="1:17" s="1" customFormat="1" ht="17.25" customHeight="1" x14ac:dyDescent="0.25">
      <c r="A88" s="39" t="s">
        <v>133</v>
      </c>
      <c r="B88" s="40"/>
      <c r="C88" s="40"/>
      <c r="D88" s="40"/>
      <c r="E88" s="40"/>
      <c r="F88" s="40"/>
      <c r="G88" s="40"/>
      <c r="H88" s="40"/>
      <c r="I88" s="40"/>
      <c r="J88" s="40"/>
      <c r="K88" s="41"/>
      <c r="L88" s="45">
        <v>6021562.3600000003</v>
      </c>
      <c r="M88" s="46"/>
      <c r="N88" s="46"/>
      <c r="O88" s="46"/>
      <c r="P88" s="46"/>
      <c r="Q88" s="47"/>
    </row>
    <row r="89" spans="1:17" s="1" customFormat="1" ht="17.25" customHeight="1" x14ac:dyDescent="0.25">
      <c r="A89" s="39" t="s">
        <v>271</v>
      </c>
      <c r="B89" s="40"/>
      <c r="C89" s="40"/>
      <c r="D89" s="40"/>
      <c r="E89" s="40"/>
      <c r="F89" s="40"/>
      <c r="G89" s="40"/>
      <c r="H89" s="40"/>
      <c r="I89" s="40"/>
      <c r="J89" s="40"/>
      <c r="K89" s="41"/>
      <c r="L89" s="45">
        <v>332768413.44</v>
      </c>
      <c r="M89" s="46"/>
      <c r="N89" s="46"/>
      <c r="O89" s="46"/>
      <c r="P89" s="46"/>
      <c r="Q89" s="47"/>
    </row>
    <row r="90" spans="1:17" s="1" customFormat="1" x14ac:dyDescent="0.25">
      <c r="A90" s="39" t="s">
        <v>117</v>
      </c>
      <c r="B90" s="40"/>
      <c r="C90" s="40"/>
      <c r="D90" s="40"/>
      <c r="E90" s="40"/>
      <c r="F90" s="40"/>
      <c r="G90" s="40"/>
      <c r="H90" s="40"/>
      <c r="I90" s="40"/>
      <c r="J90" s="40"/>
      <c r="K90" s="41"/>
      <c r="L90" s="45">
        <v>316997.5</v>
      </c>
      <c r="M90" s="46"/>
      <c r="N90" s="46"/>
      <c r="O90" s="46"/>
      <c r="P90" s="46"/>
      <c r="Q90" s="47"/>
    </row>
    <row r="91" spans="1:17" s="1" customFormat="1" x14ac:dyDescent="0.25">
      <c r="A91" s="39" t="s">
        <v>112</v>
      </c>
      <c r="B91" s="40"/>
      <c r="C91" s="40"/>
      <c r="D91" s="40"/>
      <c r="E91" s="40"/>
      <c r="F91" s="40"/>
      <c r="G91" s="40"/>
      <c r="H91" s="40"/>
      <c r="I91" s="40"/>
      <c r="J91" s="40"/>
      <c r="K91" s="41"/>
      <c r="L91" s="45">
        <v>207008767.05000001</v>
      </c>
      <c r="M91" s="46"/>
      <c r="N91" s="46"/>
      <c r="O91" s="46"/>
      <c r="P91" s="46"/>
      <c r="Q91" s="47"/>
    </row>
    <row r="92" spans="1:17" s="1" customFormat="1" ht="18.75" customHeight="1" x14ac:dyDescent="0.25">
      <c r="A92" s="39" t="s">
        <v>118</v>
      </c>
      <c r="B92" s="40"/>
      <c r="C92" s="40"/>
      <c r="D92" s="40"/>
      <c r="E92" s="40"/>
      <c r="F92" s="40"/>
      <c r="G92" s="40"/>
      <c r="H92" s="40"/>
      <c r="I92" s="40"/>
      <c r="J92" s="40"/>
      <c r="K92" s="41"/>
      <c r="L92" s="45">
        <v>794999.73</v>
      </c>
      <c r="M92" s="46"/>
      <c r="N92" s="46"/>
      <c r="O92" s="46"/>
      <c r="P92" s="46"/>
      <c r="Q92" s="47"/>
    </row>
    <row r="93" spans="1:17" s="1" customFormat="1" x14ac:dyDescent="0.25">
      <c r="A93" s="42" t="s">
        <v>5</v>
      </c>
      <c r="B93" s="43"/>
      <c r="C93" s="43"/>
      <c r="D93" s="43"/>
      <c r="E93" s="43"/>
      <c r="F93" s="43"/>
      <c r="G93" s="43"/>
      <c r="H93" s="43"/>
      <c r="I93" s="43"/>
      <c r="J93" s="43"/>
      <c r="K93" s="44"/>
      <c r="L93" s="194">
        <f>SUM(L86:Q92)</f>
        <v>639837058.42000008</v>
      </c>
      <c r="M93" s="216"/>
      <c r="N93" s="216"/>
      <c r="O93" s="216"/>
      <c r="P93" s="216"/>
      <c r="Q93" s="195"/>
    </row>
    <row r="94" spans="1:17" s="1" customFormat="1" x14ac:dyDescent="0.25">
      <c r="A94" s="52"/>
      <c r="B94" s="53"/>
      <c r="C94" s="53"/>
      <c r="D94" s="53"/>
      <c r="E94" s="53"/>
      <c r="F94" s="53"/>
      <c r="G94" s="53"/>
      <c r="H94" s="53"/>
      <c r="I94" s="53"/>
      <c r="J94" s="53"/>
      <c r="K94" s="53"/>
      <c r="L94" s="53"/>
      <c r="M94" s="53"/>
      <c r="N94" s="53"/>
      <c r="O94" s="53"/>
      <c r="P94" s="53"/>
      <c r="Q94" s="54"/>
    </row>
    <row r="95" spans="1:17" s="1" customFormat="1" ht="17.25" customHeight="1" x14ac:dyDescent="0.25">
      <c r="A95" s="31" t="s">
        <v>149</v>
      </c>
      <c r="B95" s="31"/>
      <c r="C95" s="31"/>
      <c r="D95" s="31"/>
      <c r="E95" s="31"/>
      <c r="F95" s="31"/>
      <c r="G95" s="31"/>
      <c r="H95" s="31"/>
      <c r="I95" s="31"/>
      <c r="J95" s="31"/>
      <c r="K95" s="31"/>
      <c r="L95" s="31"/>
      <c r="M95" s="31"/>
      <c r="N95" s="31"/>
      <c r="O95" s="31"/>
      <c r="P95" s="31"/>
      <c r="Q95" s="31"/>
    </row>
    <row r="96" spans="1:17" s="1" customFormat="1" x14ac:dyDescent="0.25">
      <c r="A96" s="290"/>
      <c r="B96" s="290"/>
      <c r="C96" s="290"/>
      <c r="D96" s="290"/>
      <c r="E96" s="290"/>
      <c r="F96" s="290"/>
      <c r="G96" s="290"/>
      <c r="H96" s="290"/>
      <c r="I96" s="290"/>
      <c r="J96" s="290"/>
      <c r="K96" s="290"/>
      <c r="L96" s="290"/>
      <c r="M96" s="290"/>
      <c r="N96" s="290"/>
      <c r="O96" s="290"/>
      <c r="P96" s="290"/>
      <c r="Q96" s="290"/>
    </row>
    <row r="97" spans="1:17" s="1" customFormat="1" x14ac:dyDescent="0.25">
      <c r="A97" s="66" t="s">
        <v>194</v>
      </c>
      <c r="B97" s="66"/>
      <c r="C97" s="66"/>
      <c r="D97" s="66"/>
      <c r="E97" s="66"/>
      <c r="F97" s="66"/>
      <c r="G97" s="66"/>
      <c r="H97" s="66"/>
      <c r="I97" s="66"/>
      <c r="J97" s="66"/>
      <c r="K97" s="66"/>
      <c r="L97" s="67">
        <v>626276.46</v>
      </c>
      <c r="M97" s="67"/>
      <c r="N97" s="67"/>
      <c r="O97" s="67"/>
      <c r="P97" s="67"/>
      <c r="Q97" s="67"/>
    </row>
    <row r="98" spans="1:17" s="1" customFormat="1" ht="17.25" customHeight="1" x14ac:dyDescent="0.25">
      <c r="A98" s="66" t="s">
        <v>272</v>
      </c>
      <c r="B98" s="66"/>
      <c r="C98" s="66"/>
      <c r="D98" s="66"/>
      <c r="E98" s="66"/>
      <c r="F98" s="66"/>
      <c r="G98" s="66"/>
      <c r="H98" s="66"/>
      <c r="I98" s="66"/>
      <c r="J98" s="66"/>
      <c r="K98" s="66"/>
      <c r="L98" s="67">
        <v>5244076.24</v>
      </c>
      <c r="M98" s="67"/>
      <c r="N98" s="67"/>
      <c r="O98" s="67"/>
      <c r="P98" s="67"/>
      <c r="Q98" s="67"/>
    </row>
    <row r="99" spans="1:17" s="1" customFormat="1" x14ac:dyDescent="0.25">
      <c r="A99" s="65" t="s">
        <v>5</v>
      </c>
      <c r="B99" s="65"/>
      <c r="C99" s="65"/>
      <c r="D99" s="65"/>
      <c r="E99" s="65"/>
      <c r="F99" s="65"/>
      <c r="G99" s="65"/>
      <c r="H99" s="65"/>
      <c r="I99" s="65"/>
      <c r="J99" s="65"/>
      <c r="K99" s="65"/>
      <c r="L99" s="75">
        <f>SUM(L97:Q98)</f>
        <v>5870352.7000000002</v>
      </c>
      <c r="M99" s="75"/>
      <c r="N99" s="75"/>
      <c r="O99" s="75"/>
      <c r="P99" s="75"/>
      <c r="Q99" s="75"/>
    </row>
    <row r="100" spans="1:17" s="1" customFormat="1" x14ac:dyDescent="0.25">
      <c r="A100" s="42"/>
      <c r="B100" s="43"/>
      <c r="C100" s="43"/>
      <c r="D100" s="43"/>
      <c r="E100" s="43"/>
      <c r="F100" s="43"/>
      <c r="G100" s="43"/>
      <c r="H100" s="43"/>
      <c r="I100" s="43"/>
      <c r="J100" s="43"/>
      <c r="K100" s="43"/>
      <c r="L100" s="43"/>
      <c r="M100" s="43"/>
      <c r="N100" s="43"/>
      <c r="O100" s="43"/>
      <c r="P100" s="43"/>
      <c r="Q100" s="44"/>
    </row>
    <row r="101" spans="1:17" s="1" customFormat="1" ht="25.5" customHeight="1" x14ac:dyDescent="0.25">
      <c r="A101" s="68" t="s">
        <v>7</v>
      </c>
      <c r="B101" s="68"/>
      <c r="C101" s="68"/>
      <c r="D101" s="68"/>
      <c r="E101" s="68"/>
      <c r="F101" s="68"/>
      <c r="G101" s="68"/>
      <c r="H101" s="68"/>
      <c r="I101" s="68"/>
      <c r="J101" s="68"/>
      <c r="K101" s="68"/>
      <c r="L101" s="68"/>
      <c r="M101" s="68"/>
      <c r="N101" s="68"/>
      <c r="O101" s="68"/>
      <c r="P101" s="68"/>
      <c r="Q101" s="68"/>
    </row>
    <row r="102" spans="1:17" s="1" customFormat="1" ht="171" customHeight="1" x14ac:dyDescent="0.25">
      <c r="A102" s="69" t="s">
        <v>341</v>
      </c>
      <c r="B102" s="69"/>
      <c r="C102" s="69"/>
      <c r="D102" s="69"/>
      <c r="E102" s="69"/>
      <c r="F102" s="69"/>
      <c r="G102" s="69"/>
      <c r="H102" s="69"/>
      <c r="I102" s="69"/>
      <c r="J102" s="69"/>
      <c r="K102" s="69"/>
      <c r="L102" s="69"/>
      <c r="M102" s="69"/>
      <c r="N102" s="69"/>
      <c r="O102" s="69"/>
      <c r="P102" s="69"/>
      <c r="Q102" s="69"/>
    </row>
    <row r="103" spans="1:17" ht="15.75" customHeight="1" x14ac:dyDescent="0.25">
      <c r="A103" s="70"/>
      <c r="B103" s="71"/>
      <c r="C103" s="71"/>
      <c r="D103" s="71"/>
      <c r="E103" s="71"/>
      <c r="F103" s="71"/>
      <c r="G103" s="71"/>
      <c r="H103" s="71"/>
      <c r="I103" s="71"/>
      <c r="J103" s="71"/>
      <c r="K103" s="71"/>
      <c r="L103" s="71"/>
      <c r="M103" s="71"/>
      <c r="N103" s="71"/>
      <c r="O103" s="71"/>
      <c r="P103" s="71"/>
      <c r="Q103" s="72"/>
    </row>
    <row r="104" spans="1:17" ht="24.75" customHeight="1" x14ac:dyDescent="0.25">
      <c r="A104" s="68" t="s">
        <v>8</v>
      </c>
      <c r="B104" s="68"/>
      <c r="C104" s="68"/>
      <c r="D104" s="68"/>
      <c r="E104" s="68"/>
      <c r="F104" s="68"/>
      <c r="G104" s="68"/>
      <c r="H104" s="68"/>
      <c r="I104" s="68"/>
      <c r="J104" s="68"/>
      <c r="K104" s="68"/>
      <c r="L104" s="68"/>
      <c r="M104" s="68"/>
      <c r="N104" s="68"/>
      <c r="O104" s="68"/>
      <c r="P104" s="68"/>
      <c r="Q104" s="68"/>
    </row>
    <row r="105" spans="1:17" ht="33" customHeight="1" x14ac:dyDescent="0.25">
      <c r="A105" s="69" t="s">
        <v>150</v>
      </c>
      <c r="B105" s="69"/>
      <c r="C105" s="69"/>
      <c r="D105" s="69"/>
      <c r="E105" s="69"/>
      <c r="F105" s="69"/>
      <c r="G105" s="69"/>
      <c r="H105" s="69"/>
      <c r="I105" s="69"/>
      <c r="J105" s="69"/>
      <c r="K105" s="69"/>
      <c r="L105" s="69"/>
      <c r="M105" s="69"/>
      <c r="N105" s="69"/>
      <c r="O105" s="69"/>
      <c r="P105" s="69"/>
      <c r="Q105" s="69"/>
    </row>
    <row r="106" spans="1:17" ht="15" customHeight="1" x14ac:dyDescent="0.25">
      <c r="A106" s="71"/>
      <c r="B106" s="71"/>
      <c r="C106" s="71"/>
      <c r="D106" s="71"/>
      <c r="E106" s="71"/>
      <c r="F106" s="71"/>
      <c r="G106" s="71"/>
      <c r="H106" s="71"/>
      <c r="I106" s="71"/>
      <c r="J106" s="71"/>
      <c r="K106" s="71"/>
      <c r="L106" s="71"/>
      <c r="M106" s="71"/>
      <c r="N106" s="71"/>
      <c r="O106" s="71"/>
      <c r="P106" s="71"/>
      <c r="Q106" s="71"/>
    </row>
    <row r="107" spans="1:17" ht="21.75" customHeight="1" x14ac:dyDescent="0.25">
      <c r="A107" s="76" t="s">
        <v>97</v>
      </c>
      <c r="B107" s="77"/>
      <c r="C107" s="77"/>
      <c r="D107" s="77"/>
      <c r="E107" s="77"/>
      <c r="F107" s="77"/>
      <c r="G107" s="77"/>
      <c r="H107" s="77"/>
      <c r="I107" s="77"/>
      <c r="J107" s="77"/>
      <c r="K107" s="77"/>
      <c r="L107" s="77"/>
      <c r="M107" s="77"/>
      <c r="N107" s="77"/>
      <c r="O107" s="77"/>
      <c r="P107" s="77"/>
      <c r="Q107" s="77"/>
    </row>
    <row r="108" spans="1:17" ht="18.75" customHeight="1" x14ac:dyDescent="0.25">
      <c r="A108" s="78"/>
      <c r="B108" s="79"/>
      <c r="C108" s="79"/>
      <c r="D108" s="79"/>
      <c r="E108" s="79"/>
      <c r="F108" s="79"/>
      <c r="G108" s="79"/>
      <c r="H108" s="79"/>
      <c r="I108" s="79"/>
      <c r="J108" s="79"/>
      <c r="K108" s="79"/>
      <c r="L108" s="79"/>
      <c r="M108" s="79"/>
      <c r="N108" s="79"/>
      <c r="O108" s="79"/>
      <c r="P108" s="79"/>
      <c r="Q108" s="80"/>
    </row>
    <row r="109" spans="1:17" ht="22.5" customHeight="1" x14ac:dyDescent="0.25">
      <c r="A109" s="68" t="s">
        <v>83</v>
      </c>
      <c r="B109" s="68"/>
      <c r="C109" s="68"/>
      <c r="D109" s="68"/>
      <c r="E109" s="68"/>
      <c r="F109" s="68"/>
      <c r="G109" s="68"/>
      <c r="H109" s="68"/>
      <c r="I109" s="68"/>
      <c r="J109" s="68"/>
      <c r="K109" s="68"/>
      <c r="L109" s="68"/>
      <c r="M109" s="68"/>
      <c r="N109" s="68"/>
      <c r="O109" s="68"/>
      <c r="P109" s="68"/>
      <c r="Q109" s="68"/>
    </row>
    <row r="110" spans="1:17" ht="160.5" customHeight="1" x14ac:dyDescent="0.25">
      <c r="A110" s="202" t="s">
        <v>342</v>
      </c>
      <c r="B110" s="202"/>
      <c r="C110" s="202"/>
      <c r="D110" s="202"/>
      <c r="E110" s="202"/>
      <c r="F110" s="202"/>
      <c r="G110" s="202"/>
      <c r="H110" s="202"/>
      <c r="I110" s="202"/>
      <c r="J110" s="202"/>
      <c r="K110" s="202"/>
      <c r="L110" s="202"/>
      <c r="M110" s="202"/>
      <c r="N110" s="202"/>
      <c r="O110" s="202"/>
      <c r="P110" s="202"/>
      <c r="Q110" s="202"/>
    </row>
    <row r="111" spans="1:17" ht="15.75" customHeight="1" x14ac:dyDescent="0.25">
      <c r="A111" s="430"/>
      <c r="B111" s="430"/>
      <c r="C111" s="430"/>
      <c r="D111" s="430"/>
      <c r="E111" s="430"/>
      <c r="F111" s="430"/>
      <c r="G111" s="430"/>
      <c r="H111" s="430"/>
      <c r="I111" s="430"/>
      <c r="J111" s="430"/>
      <c r="K111" s="430"/>
      <c r="L111" s="430"/>
      <c r="M111" s="430"/>
      <c r="N111" s="430"/>
      <c r="O111" s="430"/>
      <c r="P111" s="430"/>
      <c r="Q111" s="430"/>
    </row>
    <row r="112" spans="1:17" s="2" customFormat="1" ht="27" customHeight="1" x14ac:dyDescent="0.25">
      <c r="A112" s="34" t="s">
        <v>93</v>
      </c>
      <c r="B112" s="34"/>
      <c r="C112" s="34"/>
      <c r="D112" s="34"/>
      <c r="E112" s="34"/>
      <c r="F112" s="34"/>
      <c r="G112" s="34"/>
      <c r="H112" s="58" t="s">
        <v>221</v>
      </c>
      <c r="I112" s="60"/>
      <c r="J112" s="58" t="s">
        <v>222</v>
      </c>
      <c r="K112" s="60"/>
      <c r="L112" s="58" t="s">
        <v>223</v>
      </c>
      <c r="M112" s="60"/>
      <c r="N112" s="42" t="s">
        <v>224</v>
      </c>
      <c r="O112" s="44"/>
      <c r="P112" s="58" t="s">
        <v>5</v>
      </c>
      <c r="Q112" s="60"/>
    </row>
    <row r="113" spans="1:18" s="2" customFormat="1" x14ac:dyDescent="0.25">
      <c r="A113" s="34" t="s">
        <v>315</v>
      </c>
      <c r="B113" s="34"/>
      <c r="C113" s="34"/>
      <c r="D113" s="34"/>
      <c r="E113" s="34"/>
      <c r="F113" s="34"/>
      <c r="G113" s="34"/>
      <c r="H113" s="73">
        <v>8800453.6500000004</v>
      </c>
      <c r="I113" s="74"/>
      <c r="J113" s="73">
        <v>0</v>
      </c>
      <c r="K113" s="74"/>
      <c r="L113" s="45">
        <v>149430.15</v>
      </c>
      <c r="M113" s="47"/>
      <c r="N113" s="45">
        <v>11059.63</v>
      </c>
      <c r="O113" s="47"/>
      <c r="P113" s="436">
        <f>SUM(H113:O113)</f>
        <v>8960943.4300000016</v>
      </c>
      <c r="Q113" s="437"/>
    </row>
    <row r="114" spans="1:18" s="2" customFormat="1" ht="15" customHeight="1" x14ac:dyDescent="0.25">
      <c r="A114" s="34" t="s">
        <v>327</v>
      </c>
      <c r="B114" s="34"/>
      <c r="C114" s="34"/>
      <c r="D114" s="34"/>
      <c r="E114" s="34"/>
      <c r="F114" s="34"/>
      <c r="G114" s="34"/>
      <c r="H114" s="73">
        <v>53557756.289999999</v>
      </c>
      <c r="I114" s="74"/>
      <c r="J114" s="73">
        <v>62093.95</v>
      </c>
      <c r="K114" s="74"/>
      <c r="L114" s="45">
        <v>2273.6</v>
      </c>
      <c r="M114" s="47"/>
      <c r="N114" s="45">
        <v>29596.12</v>
      </c>
      <c r="O114" s="47"/>
      <c r="P114" s="436">
        <f t="shared" ref="P114:P122" si="4">SUM(H114:O114)</f>
        <v>53651719.960000001</v>
      </c>
      <c r="Q114" s="437"/>
    </row>
    <row r="115" spans="1:18" s="2" customFormat="1" x14ac:dyDescent="0.25">
      <c r="A115" s="34" t="s">
        <v>314</v>
      </c>
      <c r="B115" s="34"/>
      <c r="C115" s="34"/>
      <c r="D115" s="34"/>
      <c r="E115" s="34"/>
      <c r="F115" s="34"/>
      <c r="G115" s="34"/>
      <c r="H115" s="73">
        <v>3560330.66</v>
      </c>
      <c r="I115" s="74"/>
      <c r="J115" s="73">
        <v>0</v>
      </c>
      <c r="K115" s="74"/>
      <c r="L115" s="45">
        <v>0</v>
      </c>
      <c r="M115" s="47"/>
      <c r="N115" s="45">
        <v>0</v>
      </c>
      <c r="O115" s="47"/>
      <c r="P115" s="436">
        <f t="shared" si="4"/>
        <v>3560330.66</v>
      </c>
      <c r="Q115" s="437"/>
    </row>
    <row r="116" spans="1:18" s="2" customFormat="1" x14ac:dyDescent="0.25">
      <c r="A116" s="34" t="s">
        <v>316</v>
      </c>
      <c r="B116" s="34"/>
      <c r="C116" s="34"/>
      <c r="D116" s="34"/>
      <c r="E116" s="34"/>
      <c r="F116" s="34"/>
      <c r="G116" s="34"/>
      <c r="H116" s="45">
        <v>69561</v>
      </c>
      <c r="I116" s="47"/>
      <c r="J116" s="73">
        <v>146898.25</v>
      </c>
      <c r="K116" s="74"/>
      <c r="L116" s="45">
        <v>177623.58</v>
      </c>
      <c r="M116" s="47"/>
      <c r="N116" s="45">
        <v>12248</v>
      </c>
      <c r="O116" s="47"/>
      <c r="P116" s="436">
        <f t="shared" si="4"/>
        <v>406330.82999999996</v>
      </c>
      <c r="Q116" s="437"/>
    </row>
    <row r="117" spans="1:18" s="2" customFormat="1" x14ac:dyDescent="0.25">
      <c r="A117" s="34" t="s">
        <v>317</v>
      </c>
      <c r="B117" s="34"/>
      <c r="C117" s="34"/>
      <c r="D117" s="34"/>
      <c r="E117" s="34"/>
      <c r="F117" s="34"/>
      <c r="G117" s="34"/>
      <c r="H117" s="45">
        <v>13250312.970000001</v>
      </c>
      <c r="I117" s="47"/>
      <c r="J117" s="73">
        <v>1047536.01</v>
      </c>
      <c r="K117" s="74"/>
      <c r="L117" s="45">
        <v>476638.09</v>
      </c>
      <c r="M117" s="47"/>
      <c r="N117" s="45">
        <v>765755.55</v>
      </c>
      <c r="O117" s="47"/>
      <c r="P117" s="436">
        <f t="shared" si="4"/>
        <v>15540242.620000001</v>
      </c>
      <c r="Q117" s="437"/>
    </row>
    <row r="118" spans="1:18" x14ac:dyDescent="0.25">
      <c r="A118" s="34" t="s">
        <v>318</v>
      </c>
      <c r="B118" s="34"/>
      <c r="C118" s="34"/>
      <c r="D118" s="34"/>
      <c r="E118" s="34"/>
      <c r="F118" s="34"/>
      <c r="G118" s="34"/>
      <c r="H118" s="45">
        <v>0</v>
      </c>
      <c r="I118" s="47"/>
      <c r="J118" s="73">
        <v>3352.44</v>
      </c>
      <c r="K118" s="74"/>
      <c r="L118" s="45">
        <v>0</v>
      </c>
      <c r="M118" s="47"/>
      <c r="N118" s="45">
        <v>22208.6</v>
      </c>
      <c r="O118" s="47"/>
      <c r="P118" s="436">
        <f t="shared" si="4"/>
        <v>25561.039999999997</v>
      </c>
      <c r="Q118" s="437"/>
    </row>
    <row r="119" spans="1:18" x14ac:dyDescent="0.25">
      <c r="A119" s="34" t="s">
        <v>321</v>
      </c>
      <c r="B119" s="34"/>
      <c r="C119" s="34"/>
      <c r="D119" s="34"/>
      <c r="E119" s="34"/>
      <c r="F119" s="34"/>
      <c r="G119" s="34"/>
      <c r="H119" s="45">
        <v>409951182.27999997</v>
      </c>
      <c r="I119" s="47"/>
      <c r="J119" s="73">
        <v>1263416.42</v>
      </c>
      <c r="K119" s="74"/>
      <c r="L119" s="73">
        <v>375389.69</v>
      </c>
      <c r="M119" s="74"/>
      <c r="N119" s="45">
        <v>543780.11</v>
      </c>
      <c r="O119" s="47"/>
      <c r="P119" s="436">
        <f t="shared" si="4"/>
        <v>412133768.5</v>
      </c>
      <c r="Q119" s="437"/>
      <c r="R119" s="6"/>
    </row>
    <row r="120" spans="1:18" ht="34.5" customHeight="1" x14ac:dyDescent="0.25">
      <c r="A120" s="34" t="s">
        <v>319</v>
      </c>
      <c r="B120" s="34"/>
      <c r="C120" s="34"/>
      <c r="D120" s="34"/>
      <c r="E120" s="34"/>
      <c r="F120" s="34"/>
      <c r="G120" s="34"/>
      <c r="H120" s="45">
        <v>9257.81</v>
      </c>
      <c r="I120" s="47"/>
      <c r="J120" s="73">
        <v>0</v>
      </c>
      <c r="K120" s="74"/>
      <c r="L120" s="45">
        <v>0</v>
      </c>
      <c r="M120" s="47"/>
      <c r="N120" s="45">
        <v>0</v>
      </c>
      <c r="O120" s="47"/>
      <c r="P120" s="436">
        <f t="shared" si="4"/>
        <v>9257.81</v>
      </c>
      <c r="Q120" s="437"/>
    </row>
    <row r="121" spans="1:18" ht="18.75" customHeight="1" x14ac:dyDescent="0.25">
      <c r="A121" s="34" t="s">
        <v>320</v>
      </c>
      <c r="B121" s="34"/>
      <c r="C121" s="34"/>
      <c r="D121" s="34"/>
      <c r="E121" s="34"/>
      <c r="F121" s="34"/>
      <c r="G121" s="34"/>
      <c r="H121" s="45">
        <v>620731.49</v>
      </c>
      <c r="I121" s="47"/>
      <c r="J121" s="73">
        <v>1850</v>
      </c>
      <c r="K121" s="74"/>
      <c r="L121" s="45">
        <v>0</v>
      </c>
      <c r="M121" s="47"/>
      <c r="N121" s="45">
        <v>0</v>
      </c>
      <c r="O121" s="47"/>
      <c r="P121" s="436">
        <f t="shared" si="4"/>
        <v>622581.49</v>
      </c>
      <c r="Q121" s="437"/>
    </row>
    <row r="122" spans="1:18" x14ac:dyDescent="0.25">
      <c r="A122" s="34" t="s">
        <v>98</v>
      </c>
      <c r="B122" s="34"/>
      <c r="C122" s="34"/>
      <c r="D122" s="34"/>
      <c r="E122" s="34"/>
      <c r="F122" s="34"/>
      <c r="G122" s="34"/>
      <c r="H122" s="194">
        <f>SUM(H113:I121)</f>
        <v>489819586.14999998</v>
      </c>
      <c r="I122" s="195"/>
      <c r="J122" s="194">
        <f>SUM(J113:K121)</f>
        <v>2525147.0699999998</v>
      </c>
      <c r="K122" s="195"/>
      <c r="L122" s="194">
        <f>SUM(L113:M121)</f>
        <v>1181355.1099999999</v>
      </c>
      <c r="M122" s="195"/>
      <c r="N122" s="194">
        <f>SUM(N113:O121)</f>
        <v>1384648.01</v>
      </c>
      <c r="O122" s="195"/>
      <c r="P122" s="436">
        <f t="shared" si="4"/>
        <v>494910736.33999997</v>
      </c>
      <c r="Q122" s="437"/>
    </row>
    <row r="123" spans="1:18" x14ac:dyDescent="0.25">
      <c r="A123" s="191"/>
      <c r="B123" s="192"/>
      <c r="C123" s="192"/>
      <c r="D123" s="192"/>
      <c r="E123" s="192"/>
      <c r="F123" s="192"/>
      <c r="G123" s="192"/>
      <c r="H123" s="192"/>
      <c r="I123" s="192"/>
      <c r="J123" s="192"/>
      <c r="K123" s="192"/>
      <c r="L123" s="192"/>
      <c r="M123" s="192"/>
      <c r="N123" s="192"/>
      <c r="O123" s="192"/>
      <c r="P123" s="192"/>
      <c r="Q123" s="193"/>
    </row>
    <row r="124" spans="1:18" ht="24.75" customHeight="1" x14ac:dyDescent="0.25">
      <c r="A124" s="68" t="s">
        <v>100</v>
      </c>
      <c r="B124" s="68"/>
      <c r="C124" s="68"/>
      <c r="D124" s="68"/>
      <c r="E124" s="68"/>
      <c r="F124" s="68"/>
      <c r="G124" s="68"/>
      <c r="H124" s="68"/>
      <c r="I124" s="68"/>
      <c r="J124" s="68"/>
      <c r="K124" s="68"/>
      <c r="L124" s="68"/>
      <c r="M124" s="68"/>
      <c r="N124" s="68"/>
      <c r="O124" s="68"/>
      <c r="P124" s="68"/>
      <c r="Q124" s="68"/>
    </row>
    <row r="125" spans="1:18" ht="58.5" customHeight="1" x14ac:dyDescent="0.25">
      <c r="A125" s="69" t="s">
        <v>343</v>
      </c>
      <c r="B125" s="69"/>
      <c r="C125" s="69"/>
      <c r="D125" s="69"/>
      <c r="E125" s="69"/>
      <c r="F125" s="69"/>
      <c r="G125" s="69"/>
      <c r="H125" s="69"/>
      <c r="I125" s="69"/>
      <c r="J125" s="69"/>
      <c r="K125" s="69"/>
      <c r="L125" s="69"/>
      <c r="M125" s="69"/>
      <c r="N125" s="69"/>
      <c r="O125" s="69"/>
      <c r="P125" s="69"/>
      <c r="Q125" s="69"/>
    </row>
    <row r="126" spans="1:18" s="1" customFormat="1" x14ac:dyDescent="0.25">
      <c r="A126" s="212"/>
      <c r="B126" s="213"/>
      <c r="C126" s="213"/>
      <c r="D126" s="213"/>
      <c r="E126" s="213"/>
      <c r="F126" s="213"/>
      <c r="G126" s="213"/>
      <c r="H126" s="213"/>
      <c r="I126" s="213"/>
      <c r="J126" s="213"/>
      <c r="K126" s="213"/>
      <c r="L126" s="213"/>
      <c r="M126" s="213"/>
      <c r="N126" s="213"/>
      <c r="O126" s="213"/>
      <c r="P126" s="213"/>
      <c r="Q126" s="214"/>
    </row>
    <row r="127" spans="1:18" s="1" customFormat="1" x14ac:dyDescent="0.25">
      <c r="A127" s="174" t="s">
        <v>100</v>
      </c>
      <c r="B127" s="175"/>
      <c r="C127" s="175"/>
      <c r="D127" s="175"/>
      <c r="E127" s="175"/>
      <c r="F127" s="175"/>
      <c r="G127" s="175"/>
      <c r="H127" s="175"/>
      <c r="I127" s="175"/>
      <c r="J127" s="175"/>
      <c r="K127" s="215"/>
      <c r="L127" s="194">
        <v>3655316.2</v>
      </c>
      <c r="M127" s="216"/>
      <c r="N127" s="216"/>
      <c r="O127" s="216"/>
      <c r="P127" s="216"/>
      <c r="Q127" s="195"/>
    </row>
    <row r="128" spans="1:18" s="1" customFormat="1" x14ac:dyDescent="0.25">
      <c r="A128" s="174" t="s">
        <v>101</v>
      </c>
      <c r="B128" s="175"/>
      <c r="C128" s="175"/>
      <c r="D128" s="175"/>
      <c r="E128" s="175"/>
      <c r="F128" s="175"/>
      <c r="G128" s="175"/>
      <c r="H128" s="175"/>
      <c r="I128" s="175"/>
      <c r="J128" s="175"/>
      <c r="K128" s="215"/>
      <c r="L128" s="194">
        <v>229278350.47999999</v>
      </c>
      <c r="M128" s="216"/>
      <c r="N128" s="216"/>
      <c r="O128" s="216"/>
      <c r="P128" s="216"/>
      <c r="Q128" s="195"/>
    </row>
    <row r="129" spans="1:17" s="1" customFormat="1" ht="78.75" customHeight="1" x14ac:dyDescent="0.25">
      <c r="A129" s="203" t="s">
        <v>344</v>
      </c>
      <c r="B129" s="204"/>
      <c r="C129" s="204"/>
      <c r="D129" s="204"/>
      <c r="E129" s="204"/>
      <c r="F129" s="204"/>
      <c r="G129" s="204"/>
      <c r="H129" s="204"/>
      <c r="I129" s="204"/>
      <c r="J129" s="204"/>
      <c r="K129" s="204"/>
      <c r="L129" s="204"/>
      <c r="M129" s="204"/>
      <c r="N129" s="204"/>
      <c r="O129" s="204"/>
      <c r="P129" s="204"/>
      <c r="Q129" s="205"/>
    </row>
    <row r="130" spans="1:17" s="1" customFormat="1" ht="18" customHeight="1" x14ac:dyDescent="0.25">
      <c r="A130" s="117" t="s">
        <v>284</v>
      </c>
      <c r="B130" s="206"/>
      <c r="C130" s="207"/>
      <c r="D130" s="207"/>
      <c r="E130" s="207"/>
      <c r="F130" s="207"/>
      <c r="G130" s="207"/>
      <c r="H130" s="207"/>
      <c r="I130" s="207"/>
      <c r="J130" s="207"/>
      <c r="K130" s="207"/>
      <c r="L130" s="207"/>
      <c r="M130" s="207"/>
      <c r="N130" s="207"/>
      <c r="O130" s="207"/>
      <c r="P130" s="207"/>
      <c r="Q130" s="120"/>
    </row>
    <row r="131" spans="1:17" s="1" customFormat="1" ht="18.75" customHeight="1" x14ac:dyDescent="0.25">
      <c r="A131" s="117" t="s">
        <v>220</v>
      </c>
      <c r="B131" s="206"/>
      <c r="C131" s="207"/>
      <c r="D131" s="207"/>
      <c r="E131" s="207"/>
      <c r="F131" s="207"/>
      <c r="G131" s="207"/>
      <c r="H131" s="207"/>
      <c r="I131" s="207"/>
      <c r="J131" s="207"/>
      <c r="K131" s="207"/>
      <c r="L131" s="207"/>
      <c r="M131" s="207"/>
      <c r="N131" s="207"/>
      <c r="O131" s="207"/>
      <c r="P131" s="207"/>
      <c r="Q131" s="120"/>
    </row>
    <row r="132" spans="1:17" s="1" customFormat="1" ht="17.25" customHeight="1" x14ac:dyDescent="0.25">
      <c r="A132" s="208" t="s">
        <v>214</v>
      </c>
      <c r="B132" s="209"/>
      <c r="C132" s="210"/>
      <c r="D132" s="210"/>
      <c r="E132" s="210"/>
      <c r="F132" s="210"/>
      <c r="G132" s="210"/>
      <c r="H132" s="210"/>
      <c r="I132" s="210"/>
      <c r="J132" s="210"/>
      <c r="K132" s="210"/>
      <c r="L132" s="210"/>
      <c r="M132" s="210"/>
      <c r="N132" s="210"/>
      <c r="O132" s="210"/>
      <c r="P132" s="210"/>
      <c r="Q132" s="211"/>
    </row>
    <row r="133" spans="1:17" s="1" customFormat="1" ht="18.75" customHeight="1" x14ac:dyDescent="0.25">
      <c r="A133" s="31" t="s">
        <v>170</v>
      </c>
      <c r="B133" s="31"/>
      <c r="C133" s="31"/>
      <c r="D133" s="31"/>
      <c r="E133" s="31"/>
      <c r="F133" s="31"/>
      <c r="G133" s="31"/>
      <c r="H133" s="31"/>
      <c r="I133" s="31"/>
      <c r="J133" s="31"/>
      <c r="K133" s="31"/>
      <c r="L133" s="75">
        <f>+L127+L128</f>
        <v>232933666.67999998</v>
      </c>
      <c r="M133" s="75"/>
      <c r="N133" s="75"/>
      <c r="O133" s="75"/>
      <c r="P133" s="75"/>
      <c r="Q133" s="75"/>
    </row>
    <row r="134" spans="1:17" s="1" customFormat="1" ht="28.5" customHeight="1" x14ac:dyDescent="0.25">
      <c r="A134" s="220" t="s">
        <v>9</v>
      </c>
      <c r="B134" s="220"/>
      <c r="C134" s="220"/>
      <c r="D134" s="220"/>
      <c r="E134" s="220"/>
      <c r="F134" s="220"/>
      <c r="G134" s="220"/>
      <c r="H134" s="220"/>
      <c r="I134" s="220"/>
      <c r="J134" s="220"/>
      <c r="K134" s="220"/>
      <c r="L134" s="220"/>
      <c r="M134" s="220"/>
      <c r="N134" s="220"/>
      <c r="O134" s="220"/>
      <c r="P134" s="220"/>
      <c r="Q134" s="220"/>
    </row>
    <row r="135" spans="1:17" s="1" customFormat="1" ht="18.75" x14ac:dyDescent="0.25">
      <c r="A135" s="221"/>
      <c r="B135" s="222"/>
      <c r="C135" s="222"/>
      <c r="D135" s="222"/>
      <c r="E135" s="222"/>
      <c r="F135" s="222"/>
      <c r="G135" s="222"/>
      <c r="H135" s="222"/>
      <c r="I135" s="222"/>
      <c r="J135" s="222"/>
      <c r="K135" s="222"/>
      <c r="L135" s="222"/>
      <c r="M135" s="222"/>
      <c r="N135" s="222"/>
      <c r="O135" s="222"/>
      <c r="P135" s="222"/>
      <c r="Q135" s="223"/>
    </row>
    <row r="136" spans="1:17" s="1" customFormat="1" ht="25.5" customHeight="1" x14ac:dyDescent="0.25">
      <c r="A136" s="68" t="s">
        <v>225</v>
      </c>
      <c r="B136" s="68"/>
      <c r="C136" s="68"/>
      <c r="D136" s="68"/>
      <c r="E136" s="68"/>
      <c r="F136" s="68"/>
      <c r="G136" s="68"/>
      <c r="H136" s="68"/>
      <c r="I136" s="68"/>
      <c r="J136" s="68"/>
      <c r="K136" s="68"/>
      <c r="L136" s="68"/>
      <c r="M136" s="68"/>
      <c r="N136" s="68"/>
      <c r="O136" s="68"/>
      <c r="P136" s="68"/>
      <c r="Q136" s="68"/>
    </row>
    <row r="137" spans="1:17" s="1" customFormat="1" ht="32.25" customHeight="1" x14ac:dyDescent="0.25">
      <c r="A137" s="35" t="s">
        <v>334</v>
      </c>
      <c r="B137" s="35"/>
      <c r="C137" s="35"/>
      <c r="D137" s="35"/>
      <c r="E137" s="35"/>
      <c r="F137" s="35"/>
      <c r="G137" s="35"/>
      <c r="H137" s="35"/>
      <c r="I137" s="35"/>
      <c r="J137" s="35"/>
      <c r="K137" s="35"/>
      <c r="L137" s="35"/>
      <c r="M137" s="35"/>
      <c r="N137" s="35"/>
      <c r="O137" s="35"/>
      <c r="P137" s="35"/>
      <c r="Q137" s="35"/>
    </row>
    <row r="138" spans="1:17" s="1" customFormat="1" x14ac:dyDescent="0.25">
      <c r="A138" s="217"/>
      <c r="B138" s="218"/>
      <c r="C138" s="218"/>
      <c r="D138" s="218"/>
      <c r="E138" s="218"/>
      <c r="F138" s="218"/>
      <c r="G138" s="218"/>
      <c r="H138" s="218"/>
      <c r="I138" s="218"/>
      <c r="J138" s="218"/>
      <c r="K138" s="218"/>
      <c r="L138" s="218"/>
      <c r="M138" s="218"/>
      <c r="N138" s="218"/>
      <c r="O138" s="218"/>
      <c r="P138" s="218"/>
      <c r="Q138" s="219"/>
    </row>
    <row r="139" spans="1:17" s="1" customFormat="1" ht="18" customHeight="1" x14ac:dyDescent="0.25">
      <c r="A139" s="174" t="s">
        <v>10</v>
      </c>
      <c r="B139" s="175"/>
      <c r="C139" s="175"/>
      <c r="D139" s="175"/>
      <c r="E139" s="175"/>
      <c r="F139" s="175"/>
      <c r="G139" s="175"/>
      <c r="H139" s="175"/>
      <c r="I139" s="175"/>
      <c r="J139" s="175"/>
      <c r="K139" s="175"/>
      <c r="L139" s="224">
        <f>SUM(J140:K143)</f>
        <v>336627916.10000002</v>
      </c>
      <c r="M139" s="225"/>
      <c r="N139" s="225"/>
      <c r="O139" s="225"/>
      <c r="P139" s="225"/>
      <c r="Q139" s="226"/>
    </row>
    <row r="140" spans="1:17" s="1" customFormat="1" x14ac:dyDescent="0.25">
      <c r="A140" s="39" t="s">
        <v>137</v>
      </c>
      <c r="B140" s="40"/>
      <c r="C140" s="40"/>
      <c r="D140" s="40"/>
      <c r="E140" s="40"/>
      <c r="F140" s="40"/>
      <c r="G140" s="40"/>
      <c r="H140" s="40"/>
      <c r="I140" s="41"/>
      <c r="J140" s="45">
        <v>2156038</v>
      </c>
      <c r="K140" s="46"/>
      <c r="L140" s="227"/>
      <c r="M140" s="228"/>
      <c r="N140" s="228"/>
      <c r="O140" s="228"/>
      <c r="P140" s="228"/>
      <c r="Q140" s="229"/>
    </row>
    <row r="141" spans="1:17" s="1" customFormat="1" x14ac:dyDescent="0.25">
      <c r="A141" s="39" t="s">
        <v>11</v>
      </c>
      <c r="B141" s="40"/>
      <c r="C141" s="40"/>
      <c r="D141" s="40"/>
      <c r="E141" s="40"/>
      <c r="F141" s="40"/>
      <c r="G141" s="40"/>
      <c r="H141" s="40"/>
      <c r="I141" s="41"/>
      <c r="J141" s="45">
        <v>181060765.52000001</v>
      </c>
      <c r="K141" s="46"/>
      <c r="L141" s="227"/>
      <c r="M141" s="228"/>
      <c r="N141" s="228"/>
      <c r="O141" s="228"/>
      <c r="P141" s="228"/>
      <c r="Q141" s="229"/>
    </row>
    <row r="142" spans="1:17" s="1" customFormat="1" ht="30" customHeight="1" x14ac:dyDescent="0.25">
      <c r="A142" s="144" t="s">
        <v>205</v>
      </c>
      <c r="B142" s="145"/>
      <c r="C142" s="145"/>
      <c r="D142" s="145"/>
      <c r="E142" s="145"/>
      <c r="F142" s="145"/>
      <c r="G142" s="145"/>
      <c r="H142" s="145"/>
      <c r="I142" s="146"/>
      <c r="J142" s="45">
        <v>115554606.42</v>
      </c>
      <c r="K142" s="46"/>
      <c r="L142" s="227"/>
      <c r="M142" s="228"/>
      <c r="N142" s="228"/>
      <c r="O142" s="228"/>
      <c r="P142" s="228"/>
      <c r="Q142" s="229"/>
    </row>
    <row r="143" spans="1:17" s="1" customFormat="1" ht="15" customHeight="1" x14ac:dyDescent="0.25">
      <c r="A143" s="233" t="s">
        <v>104</v>
      </c>
      <c r="B143" s="234"/>
      <c r="C143" s="234"/>
      <c r="D143" s="234"/>
      <c r="E143" s="234"/>
      <c r="F143" s="234"/>
      <c r="G143" s="234"/>
      <c r="H143" s="234"/>
      <c r="I143" s="235"/>
      <c r="J143" s="45">
        <v>37856506.159999996</v>
      </c>
      <c r="K143" s="46"/>
      <c r="L143" s="230"/>
      <c r="M143" s="231"/>
      <c r="N143" s="231"/>
      <c r="O143" s="231"/>
      <c r="P143" s="231"/>
      <c r="Q143" s="232"/>
    </row>
    <row r="144" spans="1:17" s="1" customFormat="1" ht="18" customHeight="1" x14ac:dyDescent="0.25">
      <c r="A144" s="174" t="s">
        <v>13</v>
      </c>
      <c r="B144" s="175"/>
      <c r="C144" s="175"/>
      <c r="D144" s="175"/>
      <c r="E144" s="175"/>
      <c r="F144" s="175"/>
      <c r="G144" s="175"/>
      <c r="H144" s="175"/>
      <c r="I144" s="175"/>
      <c r="J144" s="175"/>
      <c r="K144" s="175"/>
      <c r="L144" s="224">
        <f>SUM(J145:K147)</f>
        <v>176661766.57000002</v>
      </c>
      <c r="M144" s="225"/>
      <c r="N144" s="225"/>
      <c r="O144" s="225"/>
      <c r="P144" s="225"/>
      <c r="Q144" s="226"/>
    </row>
    <row r="145" spans="1:17" s="1" customFormat="1" x14ac:dyDescent="0.25">
      <c r="A145" s="39" t="s">
        <v>105</v>
      </c>
      <c r="B145" s="40"/>
      <c r="C145" s="40"/>
      <c r="D145" s="40"/>
      <c r="E145" s="40"/>
      <c r="F145" s="40"/>
      <c r="G145" s="40"/>
      <c r="H145" s="40"/>
      <c r="I145" s="41"/>
      <c r="J145" s="45">
        <v>34777854.700000003</v>
      </c>
      <c r="K145" s="46"/>
      <c r="L145" s="227"/>
      <c r="M145" s="228"/>
      <c r="N145" s="228"/>
      <c r="O145" s="228"/>
      <c r="P145" s="228"/>
      <c r="Q145" s="229"/>
    </row>
    <row r="146" spans="1:17" s="1" customFormat="1" x14ac:dyDescent="0.25">
      <c r="A146" s="39" t="s">
        <v>106</v>
      </c>
      <c r="B146" s="40"/>
      <c r="C146" s="40"/>
      <c r="D146" s="40"/>
      <c r="E146" s="40"/>
      <c r="F146" s="40"/>
      <c r="G146" s="40"/>
      <c r="H146" s="40"/>
      <c r="I146" s="41"/>
      <c r="J146" s="45">
        <v>6424558.54</v>
      </c>
      <c r="K146" s="46"/>
      <c r="L146" s="227"/>
      <c r="M146" s="228"/>
      <c r="N146" s="228"/>
      <c r="O146" s="228"/>
      <c r="P146" s="228"/>
      <c r="Q146" s="229"/>
    </row>
    <row r="147" spans="1:17" s="1" customFormat="1" ht="15" customHeight="1" x14ac:dyDescent="0.25">
      <c r="A147" s="144" t="s">
        <v>14</v>
      </c>
      <c r="B147" s="145"/>
      <c r="C147" s="145"/>
      <c r="D147" s="145"/>
      <c r="E147" s="145"/>
      <c r="F147" s="145"/>
      <c r="G147" s="145"/>
      <c r="H147" s="145"/>
      <c r="I147" s="146"/>
      <c r="J147" s="45">
        <v>135459353.33000001</v>
      </c>
      <c r="K147" s="46"/>
      <c r="L147" s="230"/>
      <c r="M147" s="231"/>
      <c r="N147" s="231"/>
      <c r="O147" s="231"/>
      <c r="P147" s="231"/>
      <c r="Q147" s="232"/>
    </row>
    <row r="148" spans="1:17" s="1" customFormat="1" ht="18.75" customHeight="1" x14ac:dyDescent="0.25">
      <c r="A148" s="174" t="s">
        <v>15</v>
      </c>
      <c r="B148" s="175"/>
      <c r="C148" s="175"/>
      <c r="D148" s="175"/>
      <c r="E148" s="175"/>
      <c r="F148" s="175"/>
      <c r="G148" s="175"/>
      <c r="H148" s="175"/>
      <c r="I148" s="175"/>
      <c r="J148" s="175"/>
      <c r="K148" s="175"/>
      <c r="L148" s="75">
        <f>SUM(J149)</f>
        <v>14052128.59</v>
      </c>
      <c r="M148" s="75"/>
      <c r="N148" s="75"/>
      <c r="O148" s="75"/>
      <c r="P148" s="75"/>
      <c r="Q148" s="75"/>
    </row>
    <row r="149" spans="1:17" s="1" customFormat="1" ht="15" customHeight="1" x14ac:dyDescent="0.25">
      <c r="A149" s="39" t="s">
        <v>75</v>
      </c>
      <c r="B149" s="40"/>
      <c r="C149" s="40"/>
      <c r="D149" s="40"/>
      <c r="E149" s="40"/>
      <c r="F149" s="40"/>
      <c r="G149" s="40"/>
      <c r="H149" s="40"/>
      <c r="I149" s="41"/>
      <c r="J149" s="45">
        <v>14052128.59</v>
      </c>
      <c r="K149" s="46"/>
      <c r="L149" s="230"/>
      <c r="M149" s="231"/>
      <c r="N149" s="231"/>
      <c r="O149" s="231"/>
      <c r="P149" s="231"/>
      <c r="Q149" s="232"/>
    </row>
    <row r="150" spans="1:17" s="1" customFormat="1" ht="17.25" customHeight="1" x14ac:dyDescent="0.25">
      <c r="A150" s="174" t="s">
        <v>16</v>
      </c>
      <c r="B150" s="175"/>
      <c r="C150" s="175"/>
      <c r="D150" s="175"/>
      <c r="E150" s="175"/>
      <c r="F150" s="175"/>
      <c r="G150" s="175"/>
      <c r="H150" s="175"/>
      <c r="I150" s="175"/>
      <c r="J150" s="175"/>
      <c r="K150" s="175"/>
      <c r="L150" s="224">
        <f>SUM(J151:K155)</f>
        <v>34213194.770000003</v>
      </c>
      <c r="M150" s="225"/>
      <c r="N150" s="225"/>
      <c r="O150" s="225"/>
      <c r="P150" s="225"/>
      <c r="Q150" s="226"/>
    </row>
    <row r="151" spans="1:17" s="1" customFormat="1" x14ac:dyDescent="0.25">
      <c r="A151" s="39" t="s">
        <v>12</v>
      </c>
      <c r="B151" s="40"/>
      <c r="C151" s="40"/>
      <c r="D151" s="40"/>
      <c r="E151" s="40"/>
      <c r="F151" s="40"/>
      <c r="G151" s="40"/>
      <c r="H151" s="40"/>
      <c r="I151" s="41"/>
      <c r="J151" s="45">
        <v>4425592.46</v>
      </c>
      <c r="K151" s="46"/>
      <c r="L151" s="236"/>
      <c r="M151" s="237"/>
      <c r="N151" s="237"/>
      <c r="O151" s="237"/>
      <c r="P151" s="237"/>
      <c r="Q151" s="238"/>
    </row>
    <row r="152" spans="1:17" s="1" customFormat="1" x14ac:dyDescent="0.25">
      <c r="A152" s="39" t="s">
        <v>123</v>
      </c>
      <c r="B152" s="40"/>
      <c r="C152" s="40"/>
      <c r="D152" s="40"/>
      <c r="E152" s="40"/>
      <c r="F152" s="40"/>
      <c r="G152" s="40"/>
      <c r="H152" s="40"/>
      <c r="I152" s="41"/>
      <c r="J152" s="45">
        <v>551689.21</v>
      </c>
      <c r="K152" s="46"/>
      <c r="L152" s="239"/>
      <c r="M152" s="240"/>
      <c r="N152" s="240"/>
      <c r="O152" s="240"/>
      <c r="P152" s="240"/>
      <c r="Q152" s="241"/>
    </row>
    <row r="153" spans="1:17" s="1" customFormat="1" x14ac:dyDescent="0.25">
      <c r="A153" s="39" t="s">
        <v>304</v>
      </c>
      <c r="B153" s="40"/>
      <c r="C153" s="40"/>
      <c r="D153" s="40"/>
      <c r="E153" s="40"/>
      <c r="F153" s="40"/>
      <c r="G153" s="40"/>
      <c r="H153" s="40"/>
      <c r="I153" s="41"/>
      <c r="J153" s="73">
        <v>1357250.7</v>
      </c>
      <c r="K153" s="137"/>
      <c r="L153" s="224"/>
      <c r="M153" s="225"/>
      <c r="N153" s="225"/>
      <c r="O153" s="225"/>
      <c r="P153" s="225"/>
      <c r="Q153" s="226"/>
    </row>
    <row r="154" spans="1:17" s="1" customFormat="1" x14ac:dyDescent="0.25">
      <c r="A154" s="39" t="s">
        <v>17</v>
      </c>
      <c r="B154" s="40"/>
      <c r="C154" s="40"/>
      <c r="D154" s="40"/>
      <c r="E154" s="40"/>
      <c r="F154" s="40"/>
      <c r="G154" s="40"/>
      <c r="H154" s="40"/>
      <c r="I154" s="41"/>
      <c r="J154" s="45">
        <v>326261.3</v>
      </c>
      <c r="K154" s="46"/>
      <c r="L154" s="236"/>
      <c r="M154" s="237"/>
      <c r="N154" s="237"/>
      <c r="O154" s="237"/>
      <c r="P154" s="237"/>
      <c r="Q154" s="238"/>
    </row>
    <row r="155" spans="1:17" s="1" customFormat="1" x14ac:dyDescent="0.25">
      <c r="A155" s="39" t="s">
        <v>18</v>
      </c>
      <c r="B155" s="40"/>
      <c r="C155" s="40"/>
      <c r="D155" s="40"/>
      <c r="E155" s="40"/>
      <c r="F155" s="40"/>
      <c r="G155" s="40"/>
      <c r="H155" s="40"/>
      <c r="I155" s="41"/>
      <c r="J155" s="45">
        <v>27552401.100000001</v>
      </c>
      <c r="K155" s="46"/>
      <c r="L155" s="239"/>
      <c r="M155" s="240"/>
      <c r="N155" s="240"/>
      <c r="O155" s="240"/>
      <c r="P155" s="240"/>
      <c r="Q155" s="241"/>
    </row>
    <row r="156" spans="1:17" s="1" customFormat="1" ht="16.5" customHeight="1" x14ac:dyDescent="0.25">
      <c r="A156" s="174" t="s">
        <v>151</v>
      </c>
      <c r="B156" s="175"/>
      <c r="C156" s="175"/>
      <c r="D156" s="175"/>
      <c r="E156" s="175"/>
      <c r="F156" s="175"/>
      <c r="G156" s="175"/>
      <c r="H156" s="175"/>
      <c r="I156" s="175"/>
      <c r="J156" s="175"/>
      <c r="K156" s="175"/>
      <c r="L156" s="75">
        <f>+L139+L144+L148+L150</f>
        <v>561555006.03000009</v>
      </c>
      <c r="M156" s="75"/>
      <c r="N156" s="75"/>
      <c r="O156" s="75"/>
      <c r="P156" s="75"/>
      <c r="Q156" s="75"/>
    </row>
    <row r="157" spans="1:17" s="1" customFormat="1" ht="19.5" customHeight="1" x14ac:dyDescent="0.25">
      <c r="A157" s="42"/>
      <c r="B157" s="43"/>
      <c r="C157" s="43"/>
      <c r="D157" s="43"/>
      <c r="E157" s="43"/>
      <c r="F157" s="43"/>
      <c r="G157" s="43"/>
      <c r="H157" s="43"/>
      <c r="I157" s="43"/>
      <c r="J157" s="43"/>
      <c r="K157" s="43"/>
      <c r="L157" s="43"/>
      <c r="M157" s="43"/>
      <c r="N157" s="43"/>
      <c r="O157" s="43"/>
      <c r="P157" s="43"/>
      <c r="Q157" s="44"/>
    </row>
    <row r="158" spans="1:17" s="1" customFormat="1" ht="42" customHeight="1" x14ac:dyDescent="0.25">
      <c r="A158" s="88" t="s">
        <v>309</v>
      </c>
      <c r="B158" s="89"/>
      <c r="C158" s="89"/>
      <c r="D158" s="89"/>
      <c r="E158" s="89"/>
      <c r="F158" s="89"/>
      <c r="G158" s="89"/>
      <c r="H158" s="89"/>
      <c r="I158" s="89"/>
      <c r="J158" s="89"/>
      <c r="K158" s="89"/>
      <c r="L158" s="89"/>
      <c r="M158" s="89"/>
      <c r="N158" s="89"/>
      <c r="O158" s="89"/>
      <c r="P158" s="89"/>
      <c r="Q158" s="90"/>
    </row>
    <row r="159" spans="1:17" s="1" customFormat="1" ht="46.5" customHeight="1" x14ac:dyDescent="0.25">
      <c r="A159" s="242" t="s">
        <v>335</v>
      </c>
      <c r="B159" s="243"/>
      <c r="C159" s="243"/>
      <c r="D159" s="243"/>
      <c r="E159" s="243"/>
      <c r="F159" s="243"/>
      <c r="G159" s="243"/>
      <c r="H159" s="243"/>
      <c r="I159" s="243"/>
      <c r="J159" s="243"/>
      <c r="K159" s="243"/>
      <c r="L159" s="243"/>
      <c r="M159" s="243"/>
      <c r="N159" s="243"/>
      <c r="O159" s="243"/>
      <c r="P159" s="243"/>
      <c r="Q159" s="244"/>
    </row>
    <row r="160" spans="1:17" s="1" customFormat="1" ht="26.25" customHeight="1" x14ac:dyDescent="0.25">
      <c r="A160" s="174" t="s">
        <v>19</v>
      </c>
      <c r="B160" s="175"/>
      <c r="C160" s="175"/>
      <c r="D160" s="175"/>
      <c r="E160" s="175"/>
      <c r="F160" s="175"/>
      <c r="G160" s="175"/>
      <c r="H160" s="175"/>
      <c r="I160" s="175"/>
      <c r="J160" s="215"/>
      <c r="K160" s="245">
        <f>SUM(K161:M171)</f>
        <v>1643526489.0000002</v>
      </c>
      <c r="L160" s="176"/>
      <c r="M160" s="176"/>
      <c r="N160" s="176"/>
      <c r="O160" s="176"/>
      <c r="P160" s="176"/>
      <c r="Q160" s="177"/>
    </row>
    <row r="161" spans="1:17" s="1" customFormat="1" ht="18.75" customHeight="1" x14ac:dyDescent="0.25">
      <c r="A161" s="66" t="s">
        <v>20</v>
      </c>
      <c r="B161" s="66"/>
      <c r="C161" s="66"/>
      <c r="D161" s="66"/>
      <c r="E161" s="66"/>
      <c r="F161" s="66"/>
      <c r="G161" s="66"/>
      <c r="H161" s="66"/>
      <c r="I161" s="66"/>
      <c r="J161" s="66"/>
      <c r="K161" s="107">
        <v>1345983733</v>
      </c>
      <c r="L161" s="107"/>
      <c r="M161" s="107"/>
      <c r="N161" s="108"/>
      <c r="O161" s="108"/>
      <c r="P161" s="108"/>
      <c r="Q161" s="108"/>
    </row>
    <row r="162" spans="1:17" s="1" customFormat="1" ht="16.5" customHeight="1" x14ac:dyDescent="0.25">
      <c r="A162" s="66" t="s">
        <v>183</v>
      </c>
      <c r="B162" s="66"/>
      <c r="C162" s="66"/>
      <c r="D162" s="66"/>
      <c r="E162" s="66"/>
      <c r="F162" s="66"/>
      <c r="G162" s="66"/>
      <c r="H162" s="66"/>
      <c r="I162" s="66"/>
      <c r="J162" s="66"/>
      <c r="K162" s="107">
        <v>16878942.640000001</v>
      </c>
      <c r="L162" s="107"/>
      <c r="M162" s="107"/>
      <c r="N162" s="108"/>
      <c r="O162" s="108"/>
      <c r="P162" s="108"/>
      <c r="Q162" s="108"/>
    </row>
    <row r="163" spans="1:17" s="1" customFormat="1" ht="16.5" customHeight="1" x14ac:dyDescent="0.25">
      <c r="A163" s="66" t="s">
        <v>184</v>
      </c>
      <c r="B163" s="66"/>
      <c r="C163" s="66"/>
      <c r="D163" s="66"/>
      <c r="E163" s="66"/>
      <c r="F163" s="66"/>
      <c r="G163" s="66"/>
      <c r="H163" s="66"/>
      <c r="I163" s="66"/>
      <c r="J163" s="66"/>
      <c r="K163" s="107">
        <v>7643644</v>
      </c>
      <c r="L163" s="107"/>
      <c r="M163" s="107"/>
      <c r="N163" s="108"/>
      <c r="O163" s="108"/>
      <c r="P163" s="108"/>
      <c r="Q163" s="108"/>
    </row>
    <row r="164" spans="1:17" s="1" customFormat="1" ht="15.75" customHeight="1" x14ac:dyDescent="0.25">
      <c r="A164" s="39" t="s">
        <v>187</v>
      </c>
      <c r="B164" s="40"/>
      <c r="C164" s="40"/>
      <c r="D164" s="40"/>
      <c r="E164" s="40"/>
      <c r="F164" s="40"/>
      <c r="G164" s="40"/>
      <c r="H164" s="40"/>
      <c r="I164" s="40"/>
      <c r="J164" s="41"/>
      <c r="K164" s="96">
        <v>4473155.96</v>
      </c>
      <c r="L164" s="97"/>
      <c r="M164" s="98"/>
      <c r="N164" s="99"/>
      <c r="O164" s="100"/>
      <c r="P164" s="100"/>
      <c r="Q164" s="101"/>
    </row>
    <row r="165" spans="1:17" s="1" customFormat="1" x14ac:dyDescent="0.25">
      <c r="A165" s="102" t="s">
        <v>300</v>
      </c>
      <c r="B165" s="102"/>
      <c r="C165" s="102"/>
      <c r="D165" s="102"/>
      <c r="E165" s="102"/>
      <c r="F165" s="102"/>
      <c r="G165" s="102"/>
      <c r="H165" s="102"/>
      <c r="I165" s="102"/>
      <c r="J165" s="102"/>
      <c r="K165" s="94">
        <v>1713.63</v>
      </c>
      <c r="L165" s="94"/>
      <c r="M165" s="94"/>
      <c r="N165" s="95"/>
      <c r="O165" s="95"/>
      <c r="P165" s="95"/>
      <c r="Q165" s="95"/>
    </row>
    <row r="166" spans="1:17" s="1" customFormat="1" x14ac:dyDescent="0.25">
      <c r="A166" s="66" t="s">
        <v>177</v>
      </c>
      <c r="B166" s="66"/>
      <c r="C166" s="66"/>
      <c r="D166" s="66"/>
      <c r="E166" s="66"/>
      <c r="F166" s="66"/>
      <c r="G166" s="66"/>
      <c r="H166" s="66"/>
      <c r="I166" s="66"/>
      <c r="J166" s="66"/>
      <c r="K166" s="107">
        <v>37541678</v>
      </c>
      <c r="L166" s="107"/>
      <c r="M166" s="107"/>
      <c r="N166" s="108"/>
      <c r="O166" s="108"/>
      <c r="P166" s="108"/>
      <c r="Q166" s="108"/>
    </row>
    <row r="167" spans="1:17" s="1" customFormat="1" x14ac:dyDescent="0.25">
      <c r="A167" s="247" t="s">
        <v>179</v>
      </c>
      <c r="B167" s="247"/>
      <c r="C167" s="247"/>
      <c r="D167" s="247"/>
      <c r="E167" s="247"/>
      <c r="F167" s="247"/>
      <c r="G167" s="247"/>
      <c r="H167" s="247"/>
      <c r="I167" s="247"/>
      <c r="J167" s="247"/>
      <c r="K167" s="94">
        <v>8350.7900000000009</v>
      </c>
      <c r="L167" s="94"/>
      <c r="M167" s="94"/>
      <c r="N167" s="95"/>
      <c r="O167" s="95"/>
      <c r="P167" s="95"/>
      <c r="Q167" s="95"/>
    </row>
    <row r="168" spans="1:17" s="1" customFormat="1" x14ac:dyDescent="0.25">
      <c r="A168" s="66" t="s">
        <v>178</v>
      </c>
      <c r="B168" s="66"/>
      <c r="C168" s="66"/>
      <c r="D168" s="66"/>
      <c r="E168" s="66"/>
      <c r="F168" s="66"/>
      <c r="G168" s="66"/>
      <c r="H168" s="66"/>
      <c r="I168" s="66"/>
      <c r="J168" s="66"/>
      <c r="K168" s="107">
        <v>195991585</v>
      </c>
      <c r="L168" s="107"/>
      <c r="M168" s="107"/>
      <c r="N168" s="108"/>
      <c r="O168" s="108"/>
      <c r="P168" s="108"/>
      <c r="Q168" s="108"/>
    </row>
    <row r="169" spans="1:17" s="1" customFormat="1" x14ac:dyDescent="0.25">
      <c r="A169" s="66" t="s">
        <v>180</v>
      </c>
      <c r="B169" s="66"/>
      <c r="C169" s="66"/>
      <c r="D169" s="66"/>
      <c r="E169" s="66"/>
      <c r="F169" s="66"/>
      <c r="G169" s="66"/>
      <c r="H169" s="66"/>
      <c r="I169" s="66"/>
      <c r="J169" s="66"/>
      <c r="K169" s="248">
        <v>64756.2</v>
      </c>
      <c r="L169" s="248"/>
      <c r="M169" s="248"/>
      <c r="N169" s="108"/>
      <c r="O169" s="108"/>
      <c r="P169" s="108"/>
      <c r="Q169" s="108"/>
    </row>
    <row r="170" spans="1:17" s="1" customFormat="1" x14ac:dyDescent="0.25">
      <c r="A170" s="66" t="s">
        <v>181</v>
      </c>
      <c r="B170" s="66"/>
      <c r="C170" s="66"/>
      <c r="D170" s="66"/>
      <c r="E170" s="66"/>
      <c r="F170" s="66"/>
      <c r="G170" s="66"/>
      <c r="H170" s="66"/>
      <c r="I170" s="66"/>
      <c r="J170" s="66"/>
      <c r="K170" s="107">
        <v>34932978</v>
      </c>
      <c r="L170" s="107"/>
      <c r="M170" s="107"/>
      <c r="N170" s="246"/>
      <c r="O170" s="246"/>
      <c r="P170" s="246"/>
      <c r="Q170" s="246"/>
    </row>
    <row r="171" spans="1:17" s="1" customFormat="1" x14ac:dyDescent="0.25">
      <c r="A171" s="66" t="s">
        <v>182</v>
      </c>
      <c r="B171" s="66"/>
      <c r="C171" s="66"/>
      <c r="D171" s="66"/>
      <c r="E171" s="66"/>
      <c r="F171" s="66"/>
      <c r="G171" s="66"/>
      <c r="H171" s="66"/>
      <c r="I171" s="66"/>
      <c r="J171" s="66"/>
      <c r="K171" s="107">
        <v>5951.78</v>
      </c>
      <c r="L171" s="107"/>
      <c r="M171" s="107"/>
      <c r="N171" s="246"/>
      <c r="O171" s="246"/>
      <c r="P171" s="246"/>
      <c r="Q171" s="246"/>
    </row>
    <row r="172" spans="1:17" s="1" customFormat="1" ht="32.25" customHeight="1" x14ac:dyDescent="0.25">
      <c r="A172" s="34" t="s">
        <v>195</v>
      </c>
      <c r="B172" s="34"/>
      <c r="C172" s="34"/>
      <c r="D172" s="34"/>
      <c r="E172" s="34"/>
      <c r="F172" s="34"/>
      <c r="G172" s="34"/>
      <c r="H172" s="34"/>
      <c r="I172" s="34"/>
      <c r="J172" s="34"/>
      <c r="K172" s="106">
        <v>1845646</v>
      </c>
      <c r="L172" s="106"/>
      <c r="M172" s="106"/>
      <c r="N172" s="106"/>
      <c r="O172" s="106"/>
      <c r="P172" s="106"/>
      <c r="Q172" s="106"/>
    </row>
    <row r="173" spans="1:17" s="1" customFormat="1" ht="21" customHeight="1" x14ac:dyDescent="0.25">
      <c r="A173" s="31" t="s">
        <v>21</v>
      </c>
      <c r="B173" s="31"/>
      <c r="C173" s="31"/>
      <c r="D173" s="31"/>
      <c r="E173" s="31"/>
      <c r="F173" s="31"/>
      <c r="G173" s="31"/>
      <c r="H173" s="31"/>
      <c r="I173" s="31"/>
      <c r="J173" s="31"/>
      <c r="K173" s="106">
        <f>SUM(K174:M175)</f>
        <v>626364920</v>
      </c>
      <c r="L173" s="106"/>
      <c r="M173" s="106"/>
      <c r="N173" s="106"/>
      <c r="O173" s="106"/>
      <c r="P173" s="106"/>
      <c r="Q173" s="106"/>
    </row>
    <row r="174" spans="1:17" s="1" customFormat="1" x14ac:dyDescent="0.25">
      <c r="A174" s="66" t="s">
        <v>212</v>
      </c>
      <c r="B174" s="66"/>
      <c r="C174" s="66"/>
      <c r="D174" s="66"/>
      <c r="E174" s="66"/>
      <c r="F174" s="66"/>
      <c r="G174" s="66"/>
      <c r="H174" s="66"/>
      <c r="I174" s="66"/>
      <c r="J174" s="66"/>
      <c r="K174" s="107">
        <v>158882054</v>
      </c>
      <c r="L174" s="107"/>
      <c r="M174" s="107"/>
      <c r="N174" s="108"/>
      <c r="O174" s="108"/>
      <c r="P174" s="108"/>
      <c r="Q174" s="108"/>
    </row>
    <row r="175" spans="1:17" s="1" customFormat="1" x14ac:dyDescent="0.25">
      <c r="A175" s="66" t="s">
        <v>213</v>
      </c>
      <c r="B175" s="66"/>
      <c r="C175" s="66"/>
      <c r="D175" s="66"/>
      <c r="E175" s="66"/>
      <c r="F175" s="66"/>
      <c r="G175" s="66"/>
      <c r="H175" s="66"/>
      <c r="I175" s="66"/>
      <c r="J175" s="66"/>
      <c r="K175" s="107">
        <v>467482866</v>
      </c>
      <c r="L175" s="107"/>
      <c r="M175" s="107"/>
      <c r="N175" s="108"/>
      <c r="O175" s="108"/>
      <c r="P175" s="108"/>
      <c r="Q175" s="108"/>
    </row>
    <row r="176" spans="1:17" s="1" customFormat="1" ht="22.5" customHeight="1" x14ac:dyDescent="0.25">
      <c r="A176" s="31" t="s">
        <v>22</v>
      </c>
      <c r="B176" s="31"/>
      <c r="C176" s="31"/>
      <c r="D176" s="31"/>
      <c r="E176" s="31"/>
      <c r="F176" s="31"/>
      <c r="G176" s="31"/>
      <c r="H176" s="31"/>
      <c r="I176" s="31"/>
      <c r="J176" s="31"/>
      <c r="K176" s="135">
        <f>SUM(K177:M181)</f>
        <v>55310043.57</v>
      </c>
      <c r="L176" s="135"/>
      <c r="M176" s="135"/>
      <c r="N176" s="135"/>
      <c r="O176" s="135"/>
      <c r="P176" s="135"/>
      <c r="Q176" s="135"/>
    </row>
    <row r="177" spans="1:17" s="1" customFormat="1" x14ac:dyDescent="0.25">
      <c r="A177" s="66" t="s">
        <v>322</v>
      </c>
      <c r="B177" s="66"/>
      <c r="C177" s="66"/>
      <c r="D177" s="66"/>
      <c r="E177" s="66"/>
      <c r="F177" s="66"/>
      <c r="G177" s="66"/>
      <c r="H177" s="66"/>
      <c r="I177" s="66"/>
      <c r="J177" s="66"/>
      <c r="K177" s="107">
        <v>18321101.5</v>
      </c>
      <c r="L177" s="107"/>
      <c r="M177" s="107"/>
      <c r="N177" s="108"/>
      <c r="O177" s="108"/>
      <c r="P177" s="108"/>
      <c r="Q177" s="108"/>
    </row>
    <row r="178" spans="1:17" s="1" customFormat="1" x14ac:dyDescent="0.25">
      <c r="A178" s="66" t="s">
        <v>323</v>
      </c>
      <c r="B178" s="66"/>
      <c r="C178" s="66"/>
      <c r="D178" s="66"/>
      <c r="E178" s="66"/>
      <c r="F178" s="66"/>
      <c r="G178" s="66"/>
      <c r="H178" s="66"/>
      <c r="I178" s="66"/>
      <c r="J178" s="66"/>
      <c r="K178" s="107">
        <v>78491.520000000004</v>
      </c>
      <c r="L178" s="107"/>
      <c r="M178" s="107"/>
      <c r="N178" s="108"/>
      <c r="O178" s="108"/>
      <c r="P178" s="108"/>
      <c r="Q178" s="108"/>
    </row>
    <row r="179" spans="1:17" s="1" customFormat="1" x14ac:dyDescent="0.25">
      <c r="A179" s="66" t="s">
        <v>139</v>
      </c>
      <c r="B179" s="66"/>
      <c r="C179" s="66"/>
      <c r="D179" s="66"/>
      <c r="E179" s="66"/>
      <c r="F179" s="66"/>
      <c r="G179" s="66"/>
      <c r="H179" s="66"/>
      <c r="I179" s="66"/>
      <c r="J179" s="66"/>
      <c r="K179" s="107">
        <v>23726113.550000001</v>
      </c>
      <c r="L179" s="107"/>
      <c r="M179" s="107"/>
      <c r="N179" s="108"/>
      <c r="O179" s="108"/>
      <c r="P179" s="108"/>
      <c r="Q179" s="108"/>
    </row>
    <row r="180" spans="1:17" s="1" customFormat="1" x14ac:dyDescent="0.25">
      <c r="A180" s="66" t="s">
        <v>140</v>
      </c>
      <c r="B180" s="66"/>
      <c r="C180" s="66"/>
      <c r="D180" s="66"/>
      <c r="E180" s="66"/>
      <c r="F180" s="66"/>
      <c r="G180" s="66"/>
      <c r="H180" s="66"/>
      <c r="I180" s="66"/>
      <c r="J180" s="66"/>
      <c r="K180" s="136">
        <v>12000000</v>
      </c>
      <c r="L180" s="136"/>
      <c r="M180" s="136"/>
      <c r="N180" s="95"/>
      <c r="O180" s="95"/>
      <c r="P180" s="95"/>
      <c r="Q180" s="95"/>
    </row>
    <row r="181" spans="1:17" s="1" customFormat="1" x14ac:dyDescent="0.25">
      <c r="A181" s="66" t="s">
        <v>336</v>
      </c>
      <c r="B181" s="66"/>
      <c r="C181" s="66"/>
      <c r="D181" s="66"/>
      <c r="E181" s="66"/>
      <c r="F181" s="66"/>
      <c r="G181" s="66"/>
      <c r="H181" s="66"/>
      <c r="I181" s="66"/>
      <c r="J181" s="66"/>
      <c r="K181" s="136">
        <v>1184337</v>
      </c>
      <c r="L181" s="136"/>
      <c r="M181" s="136"/>
      <c r="N181" s="108"/>
      <c r="O181" s="108"/>
      <c r="P181" s="108"/>
      <c r="Q181" s="108"/>
    </row>
    <row r="182" spans="1:17" s="1" customFormat="1" ht="21.75" customHeight="1" x14ac:dyDescent="0.25">
      <c r="A182" s="31" t="s">
        <v>107</v>
      </c>
      <c r="B182" s="31"/>
      <c r="C182" s="31"/>
      <c r="D182" s="31"/>
      <c r="E182" s="31"/>
      <c r="F182" s="31"/>
      <c r="G182" s="31"/>
      <c r="H182" s="31"/>
      <c r="I182" s="31"/>
      <c r="J182" s="31"/>
      <c r="K182" s="135">
        <f>SUM(K183:M190)</f>
        <v>2825650.5400000005</v>
      </c>
      <c r="L182" s="135"/>
      <c r="M182" s="135"/>
      <c r="N182" s="135"/>
      <c r="O182" s="135"/>
      <c r="P182" s="135"/>
      <c r="Q182" s="135"/>
    </row>
    <row r="183" spans="1:17" s="1" customFormat="1" ht="15.75" customHeight="1" x14ac:dyDescent="0.25">
      <c r="A183" s="66" t="s">
        <v>108</v>
      </c>
      <c r="B183" s="66"/>
      <c r="C183" s="66"/>
      <c r="D183" s="66"/>
      <c r="E183" s="66"/>
      <c r="F183" s="66"/>
      <c r="G183" s="66"/>
      <c r="H183" s="66"/>
      <c r="I183" s="66"/>
      <c r="J183" s="66"/>
      <c r="K183" s="107">
        <v>1002694.89</v>
      </c>
      <c r="L183" s="107"/>
      <c r="M183" s="107"/>
      <c r="N183" s="108"/>
      <c r="O183" s="108"/>
      <c r="P183" s="108"/>
      <c r="Q183" s="108"/>
    </row>
    <row r="184" spans="1:17" s="1" customFormat="1" ht="16.5" customHeight="1" x14ac:dyDescent="0.25">
      <c r="A184" s="66" t="s">
        <v>109</v>
      </c>
      <c r="B184" s="66"/>
      <c r="C184" s="66"/>
      <c r="D184" s="66"/>
      <c r="E184" s="66"/>
      <c r="F184" s="66"/>
      <c r="G184" s="66"/>
      <c r="H184" s="66"/>
      <c r="I184" s="66"/>
      <c r="J184" s="66"/>
      <c r="K184" s="107">
        <v>56880</v>
      </c>
      <c r="L184" s="107"/>
      <c r="M184" s="107"/>
      <c r="N184" s="108"/>
      <c r="O184" s="108"/>
      <c r="P184" s="108"/>
      <c r="Q184" s="108"/>
    </row>
    <row r="185" spans="1:17" s="1" customFormat="1" ht="16.5" customHeight="1" x14ac:dyDescent="0.25">
      <c r="A185" s="66" t="s">
        <v>138</v>
      </c>
      <c r="B185" s="66"/>
      <c r="C185" s="66"/>
      <c r="D185" s="66"/>
      <c r="E185" s="66"/>
      <c r="F185" s="66"/>
      <c r="G185" s="66"/>
      <c r="H185" s="66"/>
      <c r="I185" s="66"/>
      <c r="J185" s="66"/>
      <c r="K185" s="107">
        <v>190859.4</v>
      </c>
      <c r="L185" s="107"/>
      <c r="M185" s="107"/>
      <c r="N185" s="108"/>
      <c r="O185" s="108"/>
      <c r="P185" s="108"/>
      <c r="Q185" s="108"/>
    </row>
    <row r="186" spans="1:17" s="1" customFormat="1" ht="17.25" customHeight="1" x14ac:dyDescent="0.25">
      <c r="A186" s="66" t="s">
        <v>175</v>
      </c>
      <c r="B186" s="66"/>
      <c r="C186" s="66"/>
      <c r="D186" s="66"/>
      <c r="E186" s="66"/>
      <c r="F186" s="66"/>
      <c r="G186" s="66"/>
      <c r="H186" s="66"/>
      <c r="I186" s="66"/>
      <c r="J186" s="66"/>
      <c r="K186" s="107">
        <v>806.58</v>
      </c>
      <c r="L186" s="107"/>
      <c r="M186" s="107"/>
      <c r="N186" s="108"/>
      <c r="O186" s="108"/>
      <c r="P186" s="108"/>
      <c r="Q186" s="108"/>
    </row>
    <row r="187" spans="1:17" s="1" customFormat="1" ht="16.5" customHeight="1" x14ac:dyDescent="0.25">
      <c r="A187" s="39" t="s">
        <v>188</v>
      </c>
      <c r="B187" s="40"/>
      <c r="C187" s="40"/>
      <c r="D187" s="40"/>
      <c r="E187" s="40"/>
      <c r="F187" s="40"/>
      <c r="G187" s="40"/>
      <c r="H187" s="40"/>
      <c r="I187" s="40"/>
      <c r="J187" s="41"/>
      <c r="K187" s="96">
        <v>1816.83</v>
      </c>
      <c r="L187" s="97"/>
      <c r="M187" s="98"/>
      <c r="N187" s="99"/>
      <c r="O187" s="100"/>
      <c r="P187" s="100"/>
      <c r="Q187" s="101"/>
    </row>
    <row r="188" spans="1:17" s="1" customFormat="1" x14ac:dyDescent="0.25">
      <c r="A188" s="144" t="s">
        <v>206</v>
      </c>
      <c r="B188" s="145"/>
      <c r="C188" s="145"/>
      <c r="D188" s="145"/>
      <c r="E188" s="145"/>
      <c r="F188" s="145"/>
      <c r="G188" s="145"/>
      <c r="H188" s="145"/>
      <c r="I188" s="145"/>
      <c r="J188" s="146"/>
      <c r="K188" s="96">
        <v>1180372.5</v>
      </c>
      <c r="L188" s="97"/>
      <c r="M188" s="98"/>
      <c r="N188" s="99"/>
      <c r="O188" s="100"/>
      <c r="P188" s="100"/>
      <c r="Q188" s="101"/>
    </row>
    <row r="189" spans="1:17" s="1" customFormat="1" ht="18" customHeight="1" x14ac:dyDescent="0.25">
      <c r="A189" s="66" t="s">
        <v>128</v>
      </c>
      <c r="B189" s="66"/>
      <c r="C189" s="66"/>
      <c r="D189" s="66"/>
      <c r="E189" s="66"/>
      <c r="F189" s="66"/>
      <c r="G189" s="66"/>
      <c r="H189" s="66"/>
      <c r="I189" s="66"/>
      <c r="J189" s="66"/>
      <c r="K189" s="107">
        <v>323992.65999999997</v>
      </c>
      <c r="L189" s="107"/>
      <c r="M189" s="107"/>
      <c r="N189" s="108"/>
      <c r="O189" s="108"/>
      <c r="P189" s="108"/>
      <c r="Q189" s="108"/>
    </row>
    <row r="190" spans="1:17" s="1" customFormat="1" ht="16.5" customHeight="1" x14ac:dyDescent="0.25">
      <c r="A190" s="66" t="s">
        <v>110</v>
      </c>
      <c r="B190" s="66"/>
      <c r="C190" s="66"/>
      <c r="D190" s="66"/>
      <c r="E190" s="66"/>
      <c r="F190" s="66"/>
      <c r="G190" s="66"/>
      <c r="H190" s="66"/>
      <c r="I190" s="66"/>
      <c r="J190" s="66"/>
      <c r="K190" s="107">
        <v>68227.679999999993</v>
      </c>
      <c r="L190" s="107"/>
      <c r="M190" s="107"/>
      <c r="N190" s="136"/>
      <c r="O190" s="136"/>
      <c r="P190" s="136"/>
      <c r="Q190" s="136"/>
    </row>
    <row r="191" spans="1:17" s="1" customFormat="1" ht="19.5" customHeight="1" x14ac:dyDescent="0.25">
      <c r="A191" s="31" t="s">
        <v>23</v>
      </c>
      <c r="B191" s="31"/>
      <c r="C191" s="31"/>
      <c r="D191" s="31"/>
      <c r="E191" s="31"/>
      <c r="F191" s="31"/>
      <c r="G191" s="31"/>
      <c r="H191" s="31"/>
      <c r="I191" s="31"/>
      <c r="J191" s="31"/>
      <c r="K191" s="135">
        <f>SUM(K192:M197)</f>
        <v>382572206.38</v>
      </c>
      <c r="L191" s="135"/>
      <c r="M191" s="135"/>
      <c r="N191" s="135"/>
      <c r="O191" s="135"/>
      <c r="P191" s="135"/>
      <c r="Q191" s="135"/>
    </row>
    <row r="192" spans="1:17" s="1" customFormat="1" ht="18" customHeight="1" x14ac:dyDescent="0.25">
      <c r="A192" s="66" t="s">
        <v>135</v>
      </c>
      <c r="B192" s="66"/>
      <c r="C192" s="66"/>
      <c r="D192" s="66"/>
      <c r="E192" s="66"/>
      <c r="F192" s="66"/>
      <c r="G192" s="66"/>
      <c r="H192" s="66"/>
      <c r="I192" s="66"/>
      <c r="J192" s="66"/>
      <c r="K192" s="107">
        <v>316789158</v>
      </c>
      <c r="L192" s="107"/>
      <c r="M192" s="107"/>
      <c r="N192" s="67"/>
      <c r="O192" s="67"/>
      <c r="P192" s="67"/>
      <c r="Q192" s="67"/>
    </row>
    <row r="193" spans="1:17" s="1" customFormat="1" ht="18" customHeight="1" x14ac:dyDescent="0.25">
      <c r="A193" s="66" t="s">
        <v>324</v>
      </c>
      <c r="B193" s="66"/>
      <c r="C193" s="66"/>
      <c r="D193" s="66"/>
      <c r="E193" s="66"/>
      <c r="F193" s="66"/>
      <c r="G193" s="66"/>
      <c r="H193" s="66"/>
      <c r="I193" s="66"/>
      <c r="J193" s="66"/>
      <c r="K193" s="107">
        <v>379599.19</v>
      </c>
      <c r="L193" s="107"/>
      <c r="M193" s="107"/>
      <c r="N193" s="67"/>
      <c r="O193" s="67"/>
      <c r="P193" s="67"/>
      <c r="Q193" s="67"/>
    </row>
    <row r="194" spans="1:17" s="1" customFormat="1" ht="17.25" customHeight="1" x14ac:dyDescent="0.25">
      <c r="A194" s="66" t="s">
        <v>136</v>
      </c>
      <c r="B194" s="66"/>
      <c r="C194" s="66"/>
      <c r="D194" s="66"/>
      <c r="E194" s="66"/>
      <c r="F194" s="66"/>
      <c r="G194" s="66"/>
      <c r="H194" s="66"/>
      <c r="I194" s="66"/>
      <c r="J194" s="66"/>
      <c r="K194" s="107">
        <v>48898291</v>
      </c>
      <c r="L194" s="107"/>
      <c r="M194" s="107"/>
      <c r="N194" s="67"/>
      <c r="O194" s="67"/>
      <c r="P194" s="67"/>
      <c r="Q194" s="67"/>
    </row>
    <row r="195" spans="1:17" s="1" customFormat="1" ht="16.5" customHeight="1" x14ac:dyDescent="0.25">
      <c r="A195" s="66" t="s">
        <v>134</v>
      </c>
      <c r="B195" s="66"/>
      <c r="C195" s="66"/>
      <c r="D195" s="66"/>
      <c r="E195" s="66"/>
      <c r="F195" s="66"/>
      <c r="G195" s="66"/>
      <c r="H195" s="66"/>
      <c r="I195" s="66"/>
      <c r="J195" s="66"/>
      <c r="K195" s="107">
        <v>64547.35</v>
      </c>
      <c r="L195" s="107"/>
      <c r="M195" s="107"/>
      <c r="N195" s="67"/>
      <c r="O195" s="67"/>
      <c r="P195" s="67"/>
      <c r="Q195" s="67"/>
    </row>
    <row r="196" spans="1:17" s="1" customFormat="1" hidden="1" x14ac:dyDescent="0.25">
      <c r="A196" s="66" t="s">
        <v>120</v>
      </c>
      <c r="B196" s="66"/>
      <c r="C196" s="66"/>
      <c r="D196" s="66"/>
      <c r="E196" s="66"/>
      <c r="F196" s="66"/>
      <c r="G196" s="66"/>
      <c r="H196" s="66"/>
      <c r="I196" s="66"/>
      <c r="J196" s="66"/>
      <c r="K196" s="107">
        <v>0</v>
      </c>
      <c r="L196" s="107"/>
      <c r="M196" s="107"/>
      <c r="N196" s="67"/>
      <c r="O196" s="67"/>
      <c r="P196" s="67"/>
      <c r="Q196" s="67"/>
    </row>
    <row r="197" spans="1:17" s="1" customFormat="1" x14ac:dyDescent="0.25">
      <c r="A197" s="66" t="s">
        <v>234</v>
      </c>
      <c r="B197" s="66"/>
      <c r="C197" s="66"/>
      <c r="D197" s="66"/>
      <c r="E197" s="66"/>
      <c r="F197" s="66"/>
      <c r="G197" s="66"/>
      <c r="H197" s="66"/>
      <c r="I197" s="66"/>
      <c r="J197" s="66"/>
      <c r="K197" s="107">
        <v>16440610.84</v>
      </c>
      <c r="L197" s="107"/>
      <c r="M197" s="107"/>
      <c r="N197" s="67"/>
      <c r="O197" s="67"/>
      <c r="P197" s="67"/>
      <c r="Q197" s="67"/>
    </row>
    <row r="198" spans="1:17" s="1" customFormat="1" ht="21" customHeight="1" x14ac:dyDescent="0.25">
      <c r="A198" s="31" t="s">
        <v>86</v>
      </c>
      <c r="B198" s="31"/>
      <c r="C198" s="31"/>
      <c r="D198" s="31"/>
      <c r="E198" s="31"/>
      <c r="F198" s="31"/>
      <c r="G198" s="31"/>
      <c r="H198" s="31"/>
      <c r="I198" s="31"/>
      <c r="J198" s="31"/>
      <c r="K198" s="135">
        <f>SUM(J199:M201)</f>
        <v>115241900.17</v>
      </c>
      <c r="L198" s="135"/>
      <c r="M198" s="135"/>
      <c r="N198" s="135"/>
      <c r="O198" s="135"/>
      <c r="P198" s="135"/>
      <c r="Q198" s="135"/>
    </row>
    <row r="199" spans="1:17" s="1" customFormat="1" ht="28.5" customHeight="1" x14ac:dyDescent="0.25">
      <c r="A199" s="247" t="s">
        <v>243</v>
      </c>
      <c r="B199" s="247"/>
      <c r="C199" s="247"/>
      <c r="D199" s="247"/>
      <c r="E199" s="247"/>
      <c r="F199" s="247"/>
      <c r="G199" s="247"/>
      <c r="H199" s="247"/>
      <c r="I199" s="247"/>
      <c r="J199" s="247"/>
      <c r="K199" s="107">
        <v>9088765</v>
      </c>
      <c r="L199" s="107"/>
      <c r="M199" s="107"/>
      <c r="N199" s="67"/>
      <c r="O199" s="67"/>
      <c r="P199" s="67"/>
      <c r="Q199" s="67"/>
    </row>
    <row r="200" spans="1:17" s="1" customFormat="1" ht="27.75" customHeight="1" x14ac:dyDescent="0.25">
      <c r="A200" s="247" t="s">
        <v>244</v>
      </c>
      <c r="B200" s="247"/>
      <c r="C200" s="247"/>
      <c r="D200" s="247"/>
      <c r="E200" s="247"/>
      <c r="F200" s="247"/>
      <c r="G200" s="247"/>
      <c r="H200" s="247"/>
      <c r="I200" s="247"/>
      <c r="J200" s="247"/>
      <c r="K200" s="107">
        <v>38838277</v>
      </c>
      <c r="L200" s="107"/>
      <c r="M200" s="107"/>
      <c r="N200" s="67"/>
      <c r="O200" s="67"/>
      <c r="P200" s="67"/>
      <c r="Q200" s="67"/>
    </row>
    <row r="201" spans="1:17" s="1" customFormat="1" ht="32.25" customHeight="1" x14ac:dyDescent="0.25">
      <c r="A201" s="247" t="s">
        <v>273</v>
      </c>
      <c r="B201" s="247"/>
      <c r="C201" s="247"/>
      <c r="D201" s="247"/>
      <c r="E201" s="247"/>
      <c r="F201" s="247"/>
      <c r="G201" s="247"/>
      <c r="H201" s="247"/>
      <c r="I201" s="247"/>
      <c r="J201" s="247"/>
      <c r="K201" s="107">
        <v>67314858.170000002</v>
      </c>
      <c r="L201" s="107"/>
      <c r="M201" s="107"/>
      <c r="N201" s="67"/>
      <c r="O201" s="67"/>
      <c r="P201" s="67"/>
      <c r="Q201" s="67"/>
    </row>
    <row r="202" spans="1:17" s="1" customFormat="1" ht="20.25" customHeight="1" x14ac:dyDescent="0.25">
      <c r="A202" s="34" t="s">
        <v>5</v>
      </c>
      <c r="B202" s="34"/>
      <c r="C202" s="34"/>
      <c r="D202" s="34"/>
      <c r="E202" s="34"/>
      <c r="F202" s="34"/>
      <c r="G202" s="34"/>
      <c r="H202" s="34"/>
      <c r="I202" s="34"/>
      <c r="J202" s="34"/>
      <c r="K202" s="418">
        <f>+K160+K172+K173+K176+K182+K191+K198</f>
        <v>2827686855.6600003</v>
      </c>
      <c r="L202" s="418"/>
      <c r="M202" s="418"/>
      <c r="N202" s="418"/>
      <c r="O202" s="418"/>
      <c r="P202" s="418"/>
      <c r="Q202" s="418"/>
    </row>
    <row r="203" spans="1:17" s="1" customFormat="1" x14ac:dyDescent="0.25">
      <c r="A203" s="58"/>
      <c r="B203" s="59"/>
      <c r="C203" s="59"/>
      <c r="D203" s="59"/>
      <c r="E203" s="59"/>
      <c r="F203" s="59"/>
      <c r="G203" s="59"/>
      <c r="H203" s="59"/>
      <c r="I203" s="59"/>
      <c r="J203" s="59"/>
      <c r="K203" s="59"/>
      <c r="L203" s="59"/>
      <c r="M203" s="59"/>
      <c r="N203" s="59"/>
      <c r="O203" s="59"/>
      <c r="P203" s="59"/>
      <c r="Q203" s="60"/>
    </row>
    <row r="204" spans="1:17" s="1" customFormat="1" ht="20.25" customHeight="1" x14ac:dyDescent="0.25">
      <c r="A204" s="31" t="s">
        <v>24</v>
      </c>
      <c r="B204" s="31"/>
      <c r="C204" s="31"/>
      <c r="D204" s="31"/>
      <c r="E204" s="31"/>
      <c r="F204" s="31"/>
      <c r="G204" s="31"/>
      <c r="H204" s="31"/>
      <c r="I204" s="31"/>
      <c r="J204" s="31"/>
      <c r="K204" s="194">
        <f>+L156+K202</f>
        <v>3389241861.6900005</v>
      </c>
      <c r="L204" s="216"/>
      <c r="M204" s="216"/>
      <c r="N204" s="216"/>
      <c r="O204" s="216"/>
      <c r="P204" s="216"/>
      <c r="Q204" s="195"/>
    </row>
    <row r="205" spans="1:17" s="1" customFormat="1" x14ac:dyDescent="0.25">
      <c r="A205" s="42"/>
      <c r="B205" s="43"/>
      <c r="C205" s="43"/>
      <c r="D205" s="43"/>
      <c r="E205" s="43"/>
      <c r="F205" s="43"/>
      <c r="G205" s="43"/>
      <c r="H205" s="43"/>
      <c r="I205" s="43"/>
      <c r="J205" s="43"/>
      <c r="K205" s="43"/>
      <c r="L205" s="43"/>
      <c r="M205" s="43"/>
      <c r="N205" s="43"/>
      <c r="O205" s="43"/>
      <c r="P205" s="43"/>
      <c r="Q205" s="44"/>
    </row>
    <row r="206" spans="1:17" s="1" customFormat="1" ht="18" customHeight="1" x14ac:dyDescent="0.25">
      <c r="A206" s="31" t="s">
        <v>209</v>
      </c>
      <c r="B206" s="31"/>
      <c r="C206" s="31"/>
      <c r="D206" s="31"/>
      <c r="E206" s="31"/>
      <c r="F206" s="31"/>
      <c r="G206" s="31"/>
      <c r="H206" s="31"/>
      <c r="I206" s="31"/>
      <c r="J206" s="31"/>
      <c r="K206" s="135">
        <f>L299</f>
        <v>2338737789.3299999</v>
      </c>
      <c r="L206" s="135"/>
      <c r="M206" s="135"/>
      <c r="N206" s="135"/>
      <c r="O206" s="135"/>
      <c r="P206" s="135"/>
      <c r="Q206" s="135"/>
    </row>
    <row r="207" spans="1:17" s="1" customFormat="1" ht="18" customHeight="1" x14ac:dyDescent="0.25">
      <c r="A207" s="42"/>
      <c r="B207" s="43"/>
      <c r="C207" s="43"/>
      <c r="D207" s="43"/>
      <c r="E207" s="43"/>
      <c r="F207" s="43"/>
      <c r="G207" s="43"/>
      <c r="H207" s="43"/>
      <c r="I207" s="43"/>
      <c r="J207" s="43"/>
      <c r="K207" s="43"/>
      <c r="L207" s="43"/>
      <c r="M207" s="43"/>
      <c r="N207" s="43"/>
      <c r="O207" s="43"/>
      <c r="P207" s="43"/>
      <c r="Q207" s="44"/>
    </row>
    <row r="208" spans="1:17" s="1" customFormat="1" ht="27.75" customHeight="1" x14ac:dyDescent="0.25">
      <c r="A208" s="220" t="s">
        <v>25</v>
      </c>
      <c r="B208" s="220"/>
      <c r="C208" s="220"/>
      <c r="D208" s="220"/>
      <c r="E208" s="220"/>
      <c r="F208" s="220"/>
      <c r="G208" s="220"/>
      <c r="H208" s="220"/>
      <c r="I208" s="220"/>
      <c r="J208" s="220"/>
      <c r="K208" s="220"/>
      <c r="L208" s="220"/>
      <c r="M208" s="220"/>
      <c r="N208" s="220"/>
      <c r="O208" s="220"/>
      <c r="P208" s="220"/>
      <c r="Q208" s="220"/>
    </row>
    <row r="209" spans="1:17" s="1" customFormat="1" ht="18.75" x14ac:dyDescent="0.25">
      <c r="A209" s="221"/>
      <c r="B209" s="222"/>
      <c r="C209" s="222"/>
      <c r="D209" s="222"/>
      <c r="E209" s="222"/>
      <c r="F209" s="222"/>
      <c r="G209" s="222"/>
      <c r="H209" s="222"/>
      <c r="I209" s="222"/>
      <c r="J209" s="222"/>
      <c r="K209" s="222"/>
      <c r="L209" s="222"/>
      <c r="M209" s="222"/>
      <c r="N209" s="222"/>
      <c r="O209" s="222"/>
      <c r="P209" s="222"/>
      <c r="Q209" s="223"/>
    </row>
    <row r="210" spans="1:17" s="1" customFormat="1" ht="48.75" customHeight="1" x14ac:dyDescent="0.25">
      <c r="A210" s="185" t="s">
        <v>345</v>
      </c>
      <c r="B210" s="186"/>
      <c r="C210" s="186"/>
      <c r="D210" s="186"/>
      <c r="E210" s="186"/>
      <c r="F210" s="186"/>
      <c r="G210" s="186"/>
      <c r="H210" s="186"/>
      <c r="I210" s="186"/>
      <c r="J210" s="186"/>
      <c r="K210" s="186"/>
      <c r="L210" s="186"/>
      <c r="M210" s="186"/>
      <c r="N210" s="186"/>
      <c r="O210" s="186"/>
      <c r="P210" s="186"/>
      <c r="Q210" s="187"/>
    </row>
    <row r="211" spans="1:17" s="1" customFormat="1" ht="21.75" customHeight="1" x14ac:dyDescent="0.25">
      <c r="A211" s="262" t="s">
        <v>226</v>
      </c>
      <c r="B211" s="262"/>
      <c r="C211" s="262"/>
      <c r="D211" s="262"/>
      <c r="E211" s="262"/>
      <c r="F211" s="262"/>
      <c r="G211" s="262"/>
      <c r="H211" s="262"/>
      <c r="I211" s="262"/>
      <c r="J211" s="75">
        <v>1091833554.5699999</v>
      </c>
      <c r="K211" s="75"/>
      <c r="L211" s="75"/>
      <c r="M211" s="75"/>
      <c r="N211" s="75"/>
      <c r="O211" s="75"/>
      <c r="P211" s="75"/>
      <c r="Q211" s="75"/>
    </row>
    <row r="212" spans="1:17" s="1" customFormat="1" ht="21.75" customHeight="1" x14ac:dyDescent="0.25">
      <c r="A212" s="262" t="s">
        <v>227</v>
      </c>
      <c r="B212" s="262"/>
      <c r="C212" s="262"/>
      <c r="D212" s="262"/>
      <c r="E212" s="262"/>
      <c r="F212" s="262"/>
      <c r="G212" s="262"/>
      <c r="H212" s="262"/>
      <c r="I212" s="262"/>
      <c r="J212" s="75">
        <v>1092494223.6099999</v>
      </c>
      <c r="K212" s="75"/>
      <c r="L212" s="75"/>
      <c r="M212" s="75"/>
      <c r="N212" s="75"/>
      <c r="O212" s="75"/>
      <c r="P212" s="75"/>
      <c r="Q212" s="75"/>
    </row>
    <row r="213" spans="1:17" s="1" customFormat="1" ht="22.5" customHeight="1" x14ac:dyDescent="0.25">
      <c r="A213" s="262" t="s">
        <v>152</v>
      </c>
      <c r="B213" s="262"/>
      <c r="C213" s="262"/>
      <c r="D213" s="262"/>
      <c r="E213" s="262"/>
      <c r="F213" s="262"/>
      <c r="G213" s="262"/>
      <c r="H213" s="262"/>
      <c r="I213" s="262"/>
      <c r="J213" s="263">
        <f>J212-J211</f>
        <v>660669.03999996185</v>
      </c>
      <c r="K213" s="263"/>
      <c r="L213" s="263"/>
      <c r="M213" s="263"/>
      <c r="N213" s="263"/>
      <c r="O213" s="263"/>
      <c r="P213" s="263"/>
      <c r="Q213" s="263"/>
    </row>
    <row r="214" spans="1:17" s="1" customFormat="1" x14ac:dyDescent="0.25">
      <c r="A214" s="271"/>
      <c r="B214" s="271"/>
      <c r="C214" s="271"/>
      <c r="D214" s="271"/>
      <c r="E214" s="271"/>
      <c r="F214" s="271"/>
      <c r="G214" s="271"/>
      <c r="H214" s="271"/>
      <c r="I214" s="271"/>
      <c r="J214" s="271"/>
      <c r="K214" s="271"/>
      <c r="L214" s="271"/>
      <c r="M214" s="271"/>
      <c r="N214" s="271"/>
      <c r="O214" s="271"/>
      <c r="P214" s="271"/>
      <c r="Q214" s="271"/>
    </row>
    <row r="215" spans="1:17" s="1" customFormat="1" ht="131.25" customHeight="1" x14ac:dyDescent="0.25">
      <c r="A215" s="69" t="s">
        <v>346</v>
      </c>
      <c r="B215" s="69"/>
      <c r="C215" s="69"/>
      <c r="D215" s="69"/>
      <c r="E215" s="69"/>
      <c r="F215" s="69"/>
      <c r="G215" s="69"/>
      <c r="H215" s="69"/>
      <c r="I215" s="69"/>
      <c r="J215" s="69"/>
      <c r="K215" s="69"/>
      <c r="L215" s="69"/>
      <c r="M215" s="69"/>
      <c r="N215" s="69"/>
      <c r="O215" s="69"/>
      <c r="P215" s="69"/>
      <c r="Q215" s="69"/>
    </row>
    <row r="216" spans="1:17" s="1" customFormat="1" x14ac:dyDescent="0.25">
      <c r="A216" s="419"/>
      <c r="B216" s="420"/>
      <c r="C216" s="420"/>
      <c r="D216" s="420"/>
      <c r="E216" s="420"/>
      <c r="F216" s="420"/>
      <c r="G216" s="420"/>
      <c r="H216" s="420"/>
      <c r="I216" s="420"/>
      <c r="J216" s="420"/>
      <c r="K216" s="420"/>
      <c r="L216" s="420"/>
      <c r="M216" s="420"/>
      <c r="N216" s="420"/>
      <c r="O216" s="420"/>
      <c r="P216" s="420"/>
      <c r="Q216" s="421"/>
    </row>
    <row r="217" spans="1:17" s="1" customFormat="1" x14ac:dyDescent="0.25">
      <c r="A217" s="262" t="s">
        <v>228</v>
      </c>
      <c r="B217" s="262"/>
      <c r="C217" s="262"/>
      <c r="D217" s="262"/>
      <c r="E217" s="262"/>
      <c r="F217" s="262"/>
      <c r="G217" s="262"/>
      <c r="H217" s="262"/>
      <c r="I217" s="262"/>
      <c r="J217" s="75">
        <v>-263777915.25999999</v>
      </c>
      <c r="K217" s="75"/>
      <c r="L217" s="75"/>
      <c r="M217" s="75"/>
      <c r="N217" s="75"/>
      <c r="O217" s="75"/>
      <c r="P217" s="75"/>
      <c r="Q217" s="75"/>
    </row>
    <row r="218" spans="1:17" s="1" customFormat="1" x14ac:dyDescent="0.25">
      <c r="A218" s="264" t="s">
        <v>229</v>
      </c>
      <c r="B218" s="264"/>
      <c r="C218" s="264"/>
      <c r="D218" s="264"/>
      <c r="E218" s="264"/>
      <c r="F218" s="264"/>
      <c r="G218" s="264"/>
      <c r="H218" s="264"/>
      <c r="I218" s="264"/>
      <c r="J218" s="265">
        <v>833597901.63</v>
      </c>
      <c r="K218" s="265"/>
      <c r="L218" s="265"/>
      <c r="M218" s="265"/>
      <c r="N218" s="265"/>
      <c r="O218" s="265"/>
      <c r="P218" s="265"/>
      <c r="Q218" s="265"/>
    </row>
    <row r="219" spans="1:17" s="1" customFormat="1" x14ac:dyDescent="0.25">
      <c r="A219" s="262" t="s">
        <v>152</v>
      </c>
      <c r="B219" s="262"/>
      <c r="C219" s="262"/>
      <c r="D219" s="262"/>
      <c r="E219" s="262"/>
      <c r="F219" s="262"/>
      <c r="G219" s="262"/>
      <c r="H219" s="262"/>
      <c r="I219" s="262"/>
      <c r="J219" s="75">
        <f>J217-J218</f>
        <v>-1097375816.8899999</v>
      </c>
      <c r="K219" s="75"/>
      <c r="L219" s="75"/>
      <c r="M219" s="75"/>
      <c r="N219" s="75"/>
      <c r="O219" s="75"/>
      <c r="P219" s="75"/>
      <c r="Q219" s="75"/>
    </row>
    <row r="220" spans="1:17" s="1" customFormat="1" x14ac:dyDescent="0.25">
      <c r="A220" s="82"/>
      <c r="B220" s="83"/>
      <c r="C220" s="83"/>
      <c r="D220" s="83"/>
      <c r="E220" s="83"/>
      <c r="F220" s="83"/>
      <c r="G220" s="83"/>
      <c r="H220" s="83"/>
      <c r="I220" s="83"/>
      <c r="J220" s="83"/>
      <c r="K220" s="83"/>
      <c r="L220" s="83"/>
      <c r="M220" s="83"/>
      <c r="N220" s="83"/>
      <c r="O220" s="83"/>
      <c r="P220" s="83"/>
      <c r="Q220" s="84"/>
    </row>
    <row r="221" spans="1:17" s="1" customFormat="1" ht="30.75" customHeight="1" x14ac:dyDescent="0.25">
      <c r="A221" s="220" t="s">
        <v>26</v>
      </c>
      <c r="B221" s="220"/>
      <c r="C221" s="220"/>
      <c r="D221" s="220"/>
      <c r="E221" s="220"/>
      <c r="F221" s="220"/>
      <c r="G221" s="220"/>
      <c r="H221" s="220"/>
      <c r="I221" s="220"/>
      <c r="J221" s="220"/>
      <c r="K221" s="220"/>
      <c r="L221" s="220"/>
      <c r="M221" s="220"/>
      <c r="N221" s="220"/>
      <c r="O221" s="220"/>
      <c r="P221" s="220"/>
      <c r="Q221" s="220"/>
    </row>
    <row r="222" spans="1:17" s="1" customFormat="1" x14ac:dyDescent="0.25">
      <c r="A222" s="427"/>
      <c r="B222" s="428"/>
      <c r="C222" s="428"/>
      <c r="D222" s="428"/>
      <c r="E222" s="428"/>
      <c r="F222" s="428"/>
      <c r="G222" s="428"/>
      <c r="H222" s="428"/>
      <c r="I222" s="428"/>
      <c r="J222" s="429"/>
      <c r="K222" s="266">
        <v>2022</v>
      </c>
      <c r="L222" s="267"/>
      <c r="M222" s="268"/>
      <c r="N222" s="266">
        <v>2021</v>
      </c>
      <c r="O222" s="267"/>
      <c r="P222" s="267"/>
      <c r="Q222" s="268"/>
    </row>
    <row r="223" spans="1:17" s="1" customFormat="1" x14ac:dyDescent="0.25">
      <c r="A223" s="281" t="s">
        <v>154</v>
      </c>
      <c r="B223" s="281"/>
      <c r="C223" s="281"/>
      <c r="D223" s="281"/>
      <c r="E223" s="281"/>
      <c r="F223" s="281"/>
      <c r="G223" s="281"/>
      <c r="H223" s="281"/>
      <c r="I223" s="281"/>
      <c r="J223" s="281"/>
      <c r="K223" s="303">
        <f>L14</f>
        <v>5027540.04</v>
      </c>
      <c r="L223" s="303"/>
      <c r="M223" s="303"/>
      <c r="N223" s="269">
        <v>-284924.21000000002</v>
      </c>
      <c r="O223" s="269"/>
      <c r="P223" s="269"/>
      <c r="Q223" s="270"/>
    </row>
    <row r="224" spans="1:17" s="1" customFormat="1" x14ac:dyDescent="0.25">
      <c r="A224" s="281" t="s">
        <v>153</v>
      </c>
      <c r="B224" s="281"/>
      <c r="C224" s="281"/>
      <c r="D224" s="281"/>
      <c r="E224" s="281"/>
      <c r="F224" s="281"/>
      <c r="G224" s="281"/>
      <c r="H224" s="281"/>
      <c r="I224" s="281"/>
      <c r="J224" s="281"/>
      <c r="K224" s="303">
        <f>L16</f>
        <v>759777748.36000013</v>
      </c>
      <c r="L224" s="303"/>
      <c r="M224" s="303"/>
      <c r="N224" s="269">
        <v>174526445.59999999</v>
      </c>
      <c r="O224" s="269"/>
      <c r="P224" s="269"/>
      <c r="Q224" s="270"/>
    </row>
    <row r="225" spans="1:17" s="1" customFormat="1" x14ac:dyDescent="0.25">
      <c r="A225" s="281" t="s">
        <v>155</v>
      </c>
      <c r="B225" s="281"/>
      <c r="C225" s="281"/>
      <c r="D225" s="281"/>
      <c r="E225" s="281"/>
      <c r="F225" s="281"/>
      <c r="G225" s="281"/>
      <c r="H225" s="281"/>
      <c r="I225" s="281"/>
      <c r="J225" s="281"/>
      <c r="K225" s="303">
        <v>0</v>
      </c>
      <c r="L225" s="303"/>
      <c r="M225" s="303"/>
      <c r="N225" s="269">
        <v>0</v>
      </c>
      <c r="O225" s="269"/>
      <c r="P225" s="269"/>
      <c r="Q225" s="270"/>
    </row>
    <row r="226" spans="1:17" s="1" customFormat="1" x14ac:dyDescent="0.25">
      <c r="A226" s="281" t="s">
        <v>325</v>
      </c>
      <c r="B226" s="281"/>
      <c r="C226" s="281"/>
      <c r="D226" s="281"/>
      <c r="E226" s="281"/>
      <c r="F226" s="281"/>
      <c r="G226" s="281"/>
      <c r="H226" s="281"/>
      <c r="I226" s="281"/>
      <c r="J226" s="281"/>
      <c r="K226" s="303">
        <v>0</v>
      </c>
      <c r="L226" s="303"/>
      <c r="M226" s="303"/>
      <c r="N226" s="269">
        <v>0</v>
      </c>
      <c r="O226" s="269"/>
      <c r="P226" s="269"/>
      <c r="Q226" s="270"/>
    </row>
    <row r="227" spans="1:17" s="1" customFormat="1" x14ac:dyDescent="0.25">
      <c r="A227" s="281" t="s">
        <v>156</v>
      </c>
      <c r="B227" s="281"/>
      <c r="C227" s="281"/>
      <c r="D227" s="281"/>
      <c r="E227" s="281"/>
      <c r="F227" s="281"/>
      <c r="G227" s="281"/>
      <c r="H227" s="281"/>
      <c r="I227" s="281"/>
      <c r="J227" s="281"/>
      <c r="K227" s="303">
        <v>0</v>
      </c>
      <c r="L227" s="303"/>
      <c r="M227" s="303"/>
      <c r="N227" s="269">
        <v>0</v>
      </c>
      <c r="O227" s="269"/>
      <c r="P227" s="269"/>
      <c r="Q227" s="270"/>
    </row>
    <row r="228" spans="1:17" s="1" customFormat="1" ht="16.5" customHeight="1" x14ac:dyDescent="0.25">
      <c r="A228" s="281" t="s">
        <v>196</v>
      </c>
      <c r="B228" s="281"/>
      <c r="C228" s="281"/>
      <c r="D228" s="281"/>
      <c r="E228" s="281"/>
      <c r="F228" s="281"/>
      <c r="G228" s="281"/>
      <c r="H228" s="281"/>
      <c r="I228" s="281"/>
      <c r="J228" s="281"/>
      <c r="K228" s="303">
        <v>0</v>
      </c>
      <c r="L228" s="303"/>
      <c r="M228" s="303"/>
      <c r="N228" s="269">
        <v>0</v>
      </c>
      <c r="O228" s="269"/>
      <c r="P228" s="269"/>
      <c r="Q228" s="270"/>
    </row>
    <row r="229" spans="1:17" s="1" customFormat="1" x14ac:dyDescent="0.25">
      <c r="A229" s="281" t="s">
        <v>197</v>
      </c>
      <c r="B229" s="281"/>
      <c r="C229" s="281"/>
      <c r="D229" s="281"/>
      <c r="E229" s="281"/>
      <c r="F229" s="281"/>
      <c r="G229" s="281"/>
      <c r="H229" s="281"/>
      <c r="I229" s="281"/>
      <c r="J229" s="281"/>
      <c r="K229" s="303">
        <v>0</v>
      </c>
      <c r="L229" s="303"/>
      <c r="M229" s="303"/>
      <c r="N229" s="269">
        <v>0</v>
      </c>
      <c r="O229" s="269"/>
      <c r="P229" s="269"/>
      <c r="Q229" s="270"/>
    </row>
    <row r="230" spans="1:17" s="1" customFormat="1" ht="16.5" customHeight="1" x14ac:dyDescent="0.25">
      <c r="A230" s="281" t="s">
        <v>27</v>
      </c>
      <c r="B230" s="281"/>
      <c r="C230" s="281"/>
      <c r="D230" s="281"/>
      <c r="E230" s="281"/>
      <c r="F230" s="281"/>
      <c r="G230" s="281"/>
      <c r="H230" s="281"/>
      <c r="I230" s="281"/>
      <c r="J230" s="281"/>
      <c r="K230" s="303">
        <f>SUM(K223:M224)</f>
        <v>764805288.4000001</v>
      </c>
      <c r="L230" s="303"/>
      <c r="M230" s="303"/>
      <c r="N230" s="269">
        <f>SUM(M223:Q224)</f>
        <v>174241521.38999999</v>
      </c>
      <c r="O230" s="269"/>
      <c r="P230" s="269"/>
      <c r="Q230" s="270"/>
    </row>
    <row r="231" spans="1:17" s="1" customFormat="1" ht="21" customHeight="1" x14ac:dyDescent="0.25">
      <c r="A231" s="31" t="s">
        <v>28</v>
      </c>
      <c r="B231" s="31"/>
      <c r="C231" s="31"/>
      <c r="D231" s="31"/>
      <c r="E231" s="31"/>
      <c r="F231" s="31"/>
      <c r="G231" s="31"/>
      <c r="H231" s="31"/>
      <c r="I231" s="31"/>
      <c r="J231" s="31"/>
      <c r="K231" s="67">
        <v>1050504072.36</v>
      </c>
      <c r="L231" s="67"/>
      <c r="M231" s="67"/>
      <c r="N231" s="46">
        <v>210856101.86000001</v>
      </c>
      <c r="O231" s="46"/>
      <c r="P231" s="46"/>
      <c r="Q231" s="47"/>
    </row>
    <row r="232" spans="1:17" s="1" customFormat="1" x14ac:dyDescent="0.25">
      <c r="A232" s="247" t="s">
        <v>210</v>
      </c>
      <c r="B232" s="247"/>
      <c r="C232" s="247"/>
      <c r="D232" s="247"/>
      <c r="E232" s="247"/>
      <c r="F232" s="247"/>
      <c r="G232" s="247"/>
      <c r="H232" s="247"/>
      <c r="I232" s="247"/>
      <c r="J232" s="247"/>
      <c r="K232" s="303">
        <v>0</v>
      </c>
      <c r="L232" s="303"/>
      <c r="M232" s="303"/>
      <c r="N232" s="46">
        <v>0</v>
      </c>
      <c r="O232" s="46"/>
      <c r="P232" s="46"/>
      <c r="Q232" s="47"/>
    </row>
    <row r="233" spans="1:17" s="1" customFormat="1" x14ac:dyDescent="0.25">
      <c r="A233" s="66" t="s">
        <v>29</v>
      </c>
      <c r="B233" s="66"/>
      <c r="C233" s="66"/>
      <c r="D233" s="66"/>
      <c r="E233" s="66"/>
      <c r="F233" s="66"/>
      <c r="G233" s="66"/>
      <c r="H233" s="66"/>
      <c r="I233" s="66"/>
      <c r="J233" s="66"/>
      <c r="K233" s="303">
        <v>0</v>
      </c>
      <c r="L233" s="303"/>
      <c r="M233" s="303"/>
      <c r="N233" s="46">
        <v>0</v>
      </c>
      <c r="O233" s="46"/>
      <c r="P233" s="46"/>
      <c r="Q233" s="47"/>
    </row>
    <row r="234" spans="1:17" s="1" customFormat="1" x14ac:dyDescent="0.25">
      <c r="A234" s="66" t="s">
        <v>30</v>
      </c>
      <c r="B234" s="66"/>
      <c r="C234" s="66"/>
      <c r="D234" s="66"/>
      <c r="E234" s="66"/>
      <c r="F234" s="66"/>
      <c r="G234" s="66"/>
      <c r="H234" s="66"/>
      <c r="I234" s="66"/>
      <c r="J234" s="66"/>
      <c r="K234" s="303">
        <v>0</v>
      </c>
      <c r="L234" s="303"/>
      <c r="M234" s="303"/>
      <c r="N234" s="46">
        <v>0</v>
      </c>
      <c r="O234" s="46"/>
      <c r="P234" s="46"/>
      <c r="Q234" s="47"/>
    </row>
    <row r="235" spans="1:17" s="1" customFormat="1" x14ac:dyDescent="0.25">
      <c r="A235" s="66" t="s">
        <v>31</v>
      </c>
      <c r="B235" s="66"/>
      <c r="C235" s="66"/>
      <c r="D235" s="66"/>
      <c r="E235" s="66"/>
      <c r="F235" s="66"/>
      <c r="G235" s="66"/>
      <c r="H235" s="66"/>
      <c r="I235" s="66"/>
      <c r="J235" s="66"/>
      <c r="K235" s="303">
        <v>0</v>
      </c>
      <c r="L235" s="303"/>
      <c r="M235" s="303"/>
      <c r="N235" s="46">
        <v>0</v>
      </c>
      <c r="O235" s="46"/>
      <c r="P235" s="46"/>
      <c r="Q235" s="47"/>
    </row>
    <row r="236" spans="1:17" s="1" customFormat="1" x14ac:dyDescent="0.25">
      <c r="A236" s="66" t="s">
        <v>32</v>
      </c>
      <c r="B236" s="66"/>
      <c r="C236" s="66"/>
      <c r="D236" s="66"/>
      <c r="E236" s="66"/>
      <c r="F236" s="66"/>
      <c r="G236" s="66"/>
      <c r="H236" s="66"/>
      <c r="I236" s="66"/>
      <c r="J236" s="66"/>
      <c r="K236" s="67">
        <v>0</v>
      </c>
      <c r="L236" s="67"/>
      <c r="M236" s="67"/>
      <c r="N236" s="46">
        <v>0</v>
      </c>
      <c r="O236" s="46"/>
      <c r="P236" s="46"/>
      <c r="Q236" s="47"/>
    </row>
    <row r="237" spans="1:17" s="1" customFormat="1" x14ac:dyDescent="0.25">
      <c r="A237" s="66" t="s">
        <v>198</v>
      </c>
      <c r="B237" s="66"/>
      <c r="C237" s="66"/>
      <c r="D237" s="66"/>
      <c r="E237" s="66"/>
      <c r="F237" s="66"/>
      <c r="G237" s="66"/>
      <c r="H237" s="66"/>
      <c r="I237" s="66"/>
      <c r="J237" s="66"/>
      <c r="K237" s="67">
        <v>0</v>
      </c>
      <c r="L237" s="67"/>
      <c r="M237" s="67"/>
      <c r="N237" s="46">
        <v>0</v>
      </c>
      <c r="O237" s="46"/>
      <c r="P237" s="46"/>
      <c r="Q237" s="47"/>
    </row>
    <row r="238" spans="1:17" s="1" customFormat="1" x14ac:dyDescent="0.25">
      <c r="A238" s="66" t="s">
        <v>33</v>
      </c>
      <c r="B238" s="66"/>
      <c r="C238" s="66"/>
      <c r="D238" s="66"/>
      <c r="E238" s="66"/>
      <c r="F238" s="66"/>
      <c r="G238" s="66"/>
      <c r="H238" s="66"/>
      <c r="I238" s="66"/>
      <c r="J238" s="66"/>
      <c r="K238" s="67">
        <v>0</v>
      </c>
      <c r="L238" s="67"/>
      <c r="M238" s="67"/>
      <c r="N238" s="46">
        <v>0</v>
      </c>
      <c r="O238" s="46"/>
      <c r="P238" s="46"/>
      <c r="Q238" s="47"/>
    </row>
    <row r="239" spans="1:17" s="1" customFormat="1" ht="15" customHeight="1" x14ac:dyDescent="0.25">
      <c r="A239" s="51"/>
      <c r="B239" s="51"/>
      <c r="C239" s="51"/>
      <c r="D239" s="51"/>
      <c r="E239" s="51"/>
      <c r="F239" s="51"/>
      <c r="G239" s="51"/>
      <c r="H239" s="51"/>
      <c r="I239" s="51"/>
      <c r="J239" s="51"/>
      <c r="K239" s="51"/>
      <c r="L239" s="51"/>
      <c r="M239" s="51"/>
      <c r="N239" s="51"/>
      <c r="O239" s="51"/>
      <c r="P239" s="51"/>
      <c r="Q239" s="51"/>
    </row>
    <row r="240" spans="1:17" s="1" customFormat="1" ht="29.25" customHeight="1" x14ac:dyDescent="0.25">
      <c r="A240" s="249" t="s">
        <v>34</v>
      </c>
      <c r="B240" s="249"/>
      <c r="C240" s="249"/>
      <c r="D240" s="249"/>
      <c r="E240" s="249"/>
      <c r="F240" s="249"/>
      <c r="G240" s="249"/>
      <c r="H240" s="249"/>
      <c r="I240" s="249"/>
      <c r="J240" s="249"/>
      <c r="K240" s="249"/>
      <c r="L240" s="249"/>
      <c r="M240" s="249"/>
      <c r="N240" s="249"/>
      <c r="O240" s="249"/>
      <c r="P240" s="249"/>
      <c r="Q240" s="249"/>
    </row>
    <row r="241" spans="1:17" s="1" customFormat="1" ht="27.75" customHeight="1" x14ac:dyDescent="0.25">
      <c r="A241" s="249"/>
      <c r="B241" s="249"/>
      <c r="C241" s="249"/>
      <c r="D241" s="249"/>
      <c r="E241" s="249"/>
      <c r="F241" s="249"/>
      <c r="G241" s="249"/>
      <c r="H241" s="249"/>
      <c r="I241" s="249"/>
      <c r="J241" s="249"/>
      <c r="K241" s="249"/>
      <c r="L241" s="249"/>
      <c r="M241" s="249"/>
      <c r="N241" s="249"/>
      <c r="O241" s="249"/>
      <c r="P241" s="249"/>
      <c r="Q241" s="249"/>
    </row>
    <row r="242" spans="1:17" s="1" customFormat="1" ht="12" customHeight="1" x14ac:dyDescent="0.25">
      <c r="A242" s="250"/>
      <c r="B242" s="251"/>
      <c r="C242" s="251"/>
      <c r="D242" s="251"/>
      <c r="E242" s="251"/>
      <c r="F242" s="251"/>
      <c r="G242" s="251"/>
      <c r="H242" s="251"/>
      <c r="I242" s="251"/>
      <c r="J242" s="251"/>
      <c r="K242" s="251"/>
      <c r="L242" s="251"/>
      <c r="M242" s="251"/>
      <c r="N242" s="251"/>
      <c r="O242" s="251"/>
      <c r="P242" s="251"/>
      <c r="Q242" s="252"/>
    </row>
    <row r="243" spans="1:17" s="1" customFormat="1" ht="18.75" x14ac:dyDescent="0.25">
      <c r="A243" s="253" t="s">
        <v>235</v>
      </c>
      <c r="B243" s="254"/>
      <c r="C243" s="254"/>
      <c r="D243" s="254"/>
      <c r="E243" s="254"/>
      <c r="F243" s="254"/>
      <c r="G243" s="254"/>
      <c r="H243" s="254"/>
      <c r="I243" s="254"/>
      <c r="J243" s="254"/>
      <c r="K243" s="254"/>
      <c r="L243" s="254"/>
      <c r="M243" s="254"/>
      <c r="N243" s="254"/>
      <c r="O243" s="254"/>
      <c r="P243" s="254"/>
      <c r="Q243" s="255"/>
    </row>
    <row r="244" spans="1:17" s="1" customFormat="1" ht="19.5" customHeight="1" x14ac:dyDescent="0.25">
      <c r="A244" s="256" t="s">
        <v>199</v>
      </c>
      <c r="B244" s="257"/>
      <c r="C244" s="257"/>
      <c r="D244" s="257"/>
      <c r="E244" s="257"/>
      <c r="F244" s="257"/>
      <c r="G244" s="257"/>
      <c r="H244" s="257"/>
      <c r="I244" s="257"/>
      <c r="J244" s="257"/>
      <c r="K244" s="257"/>
      <c r="L244" s="257"/>
      <c r="M244" s="257"/>
      <c r="N244" s="257"/>
      <c r="O244" s="257"/>
      <c r="P244" s="257"/>
      <c r="Q244" s="258"/>
    </row>
    <row r="245" spans="1:17" s="1" customFormat="1" ht="21.75" customHeight="1" x14ac:dyDescent="0.25">
      <c r="A245" s="259" t="s">
        <v>331</v>
      </c>
      <c r="B245" s="260"/>
      <c r="C245" s="260"/>
      <c r="D245" s="260"/>
      <c r="E245" s="260"/>
      <c r="F245" s="260"/>
      <c r="G245" s="260"/>
      <c r="H245" s="260"/>
      <c r="I245" s="260"/>
      <c r="J245" s="260"/>
      <c r="K245" s="260"/>
      <c r="L245" s="260"/>
      <c r="M245" s="260"/>
      <c r="N245" s="260"/>
      <c r="O245" s="260"/>
      <c r="P245" s="260"/>
      <c r="Q245" s="261"/>
    </row>
    <row r="246" spans="1:17" s="1" customFormat="1" x14ac:dyDescent="0.25">
      <c r="A246" s="217"/>
      <c r="B246" s="218"/>
      <c r="C246" s="218"/>
      <c r="D246" s="218"/>
      <c r="E246" s="218"/>
      <c r="F246" s="218"/>
      <c r="G246" s="218"/>
      <c r="H246" s="218"/>
      <c r="I246" s="218"/>
      <c r="J246" s="218"/>
      <c r="K246" s="218"/>
      <c r="L246" s="218"/>
      <c r="M246" s="218"/>
      <c r="N246" s="218"/>
      <c r="O246" s="218"/>
      <c r="P246" s="218"/>
      <c r="Q246" s="219"/>
    </row>
    <row r="247" spans="1:17" s="1" customFormat="1" ht="23.25" customHeight="1" x14ac:dyDescent="0.25">
      <c r="A247" s="31" t="s">
        <v>35</v>
      </c>
      <c r="B247" s="31"/>
      <c r="C247" s="31"/>
      <c r="D247" s="31"/>
      <c r="E247" s="31"/>
      <c r="F247" s="31"/>
      <c r="G247" s="31"/>
      <c r="H247" s="31"/>
      <c r="I247" s="31"/>
      <c r="J247" s="31"/>
      <c r="K247" s="31"/>
      <c r="L247" s="135">
        <v>3621267183.1399999</v>
      </c>
      <c r="M247" s="135"/>
      <c r="N247" s="135"/>
      <c r="O247" s="135"/>
      <c r="P247" s="135"/>
      <c r="Q247" s="135"/>
    </row>
    <row r="248" spans="1:17" s="1" customFormat="1" ht="23.25" customHeight="1" x14ac:dyDescent="0.25">
      <c r="A248" s="34" t="s">
        <v>36</v>
      </c>
      <c r="B248" s="34"/>
      <c r="C248" s="34"/>
      <c r="D248" s="34"/>
      <c r="E248" s="34"/>
      <c r="F248" s="34"/>
      <c r="G248" s="34"/>
      <c r="H248" s="34"/>
      <c r="I248" s="34"/>
      <c r="J248" s="34"/>
      <c r="K248" s="34"/>
      <c r="L248" s="135">
        <f>SUM(L249:Q253)</f>
        <v>0</v>
      </c>
      <c r="M248" s="135"/>
      <c r="N248" s="135"/>
      <c r="O248" s="135"/>
      <c r="P248" s="135"/>
      <c r="Q248" s="135"/>
    </row>
    <row r="249" spans="1:17" s="1" customFormat="1" x14ac:dyDescent="0.25">
      <c r="A249" s="247" t="s">
        <v>157</v>
      </c>
      <c r="B249" s="247"/>
      <c r="C249" s="247"/>
      <c r="D249" s="247"/>
      <c r="E249" s="247"/>
      <c r="F249" s="247"/>
      <c r="G249" s="247"/>
      <c r="H249" s="247"/>
      <c r="I249" s="247"/>
      <c r="J249" s="247"/>
      <c r="K249" s="247"/>
      <c r="L249" s="107">
        <v>0</v>
      </c>
      <c r="M249" s="107"/>
      <c r="N249" s="107"/>
      <c r="O249" s="107"/>
      <c r="P249" s="107"/>
      <c r="Q249" s="107"/>
    </row>
    <row r="250" spans="1:17" s="1" customFormat="1" x14ac:dyDescent="0.25">
      <c r="A250" s="247" t="s">
        <v>37</v>
      </c>
      <c r="B250" s="247"/>
      <c r="C250" s="247"/>
      <c r="D250" s="247"/>
      <c r="E250" s="247"/>
      <c r="F250" s="247"/>
      <c r="G250" s="247"/>
      <c r="H250" s="247"/>
      <c r="I250" s="247"/>
      <c r="J250" s="247"/>
      <c r="K250" s="247"/>
      <c r="L250" s="107">
        <v>0</v>
      </c>
      <c r="M250" s="107"/>
      <c r="N250" s="107"/>
      <c r="O250" s="107"/>
      <c r="P250" s="107"/>
      <c r="Q250" s="107"/>
    </row>
    <row r="251" spans="1:17" s="1" customFormat="1" x14ac:dyDescent="0.25">
      <c r="A251" s="247" t="s">
        <v>38</v>
      </c>
      <c r="B251" s="247"/>
      <c r="C251" s="247"/>
      <c r="D251" s="247"/>
      <c r="E251" s="247"/>
      <c r="F251" s="247"/>
      <c r="G251" s="247"/>
      <c r="H251" s="247"/>
      <c r="I251" s="247"/>
      <c r="J251" s="247"/>
      <c r="K251" s="247"/>
      <c r="L251" s="107">
        <v>0</v>
      </c>
      <c r="M251" s="107"/>
      <c r="N251" s="107"/>
      <c r="O251" s="107"/>
      <c r="P251" s="107"/>
      <c r="Q251" s="107"/>
    </row>
    <row r="252" spans="1:17" s="1" customFormat="1" x14ac:dyDescent="0.25">
      <c r="A252" s="66" t="s">
        <v>39</v>
      </c>
      <c r="B252" s="66"/>
      <c r="C252" s="66"/>
      <c r="D252" s="66"/>
      <c r="E252" s="66"/>
      <c r="F252" s="66"/>
      <c r="G252" s="66"/>
      <c r="H252" s="66"/>
      <c r="I252" s="66"/>
      <c r="J252" s="66"/>
      <c r="K252" s="66"/>
      <c r="L252" s="107">
        <v>0</v>
      </c>
      <c r="M252" s="107"/>
      <c r="N252" s="107"/>
      <c r="O252" s="107"/>
      <c r="P252" s="107"/>
      <c r="Q252" s="107"/>
    </row>
    <row r="253" spans="1:17" s="1" customFormat="1" x14ac:dyDescent="0.25">
      <c r="A253" s="66" t="s">
        <v>40</v>
      </c>
      <c r="B253" s="66"/>
      <c r="C253" s="66"/>
      <c r="D253" s="66"/>
      <c r="E253" s="66"/>
      <c r="F253" s="66"/>
      <c r="G253" s="66"/>
      <c r="H253" s="66"/>
      <c r="I253" s="66"/>
      <c r="J253" s="66"/>
      <c r="K253" s="66"/>
      <c r="L253" s="107">
        <v>0</v>
      </c>
      <c r="M253" s="107"/>
      <c r="N253" s="107"/>
      <c r="O253" s="107"/>
      <c r="P253" s="107"/>
      <c r="Q253" s="107"/>
    </row>
    <row r="254" spans="1:17" s="1" customFormat="1" ht="22.5" customHeight="1" x14ac:dyDescent="0.25">
      <c r="A254" s="31" t="s">
        <v>41</v>
      </c>
      <c r="B254" s="31"/>
      <c r="C254" s="31"/>
      <c r="D254" s="31"/>
      <c r="E254" s="31"/>
      <c r="F254" s="31"/>
      <c r="G254" s="31"/>
      <c r="H254" s="31"/>
      <c r="I254" s="31"/>
      <c r="J254" s="31"/>
      <c r="K254" s="31"/>
      <c r="L254" s="135">
        <f>SUM(L255:Q257)</f>
        <v>232025321.44999999</v>
      </c>
      <c r="M254" s="135"/>
      <c r="N254" s="135"/>
      <c r="O254" s="135"/>
      <c r="P254" s="135"/>
      <c r="Q254" s="135"/>
    </row>
    <row r="255" spans="1:17" s="1" customFormat="1" x14ac:dyDescent="0.25">
      <c r="A255" s="66" t="s">
        <v>158</v>
      </c>
      <c r="B255" s="66"/>
      <c r="C255" s="66"/>
      <c r="D255" s="66"/>
      <c r="E255" s="66"/>
      <c r="F255" s="66"/>
      <c r="G255" s="66"/>
      <c r="H255" s="66"/>
      <c r="I255" s="66"/>
      <c r="J255" s="66"/>
      <c r="K255" s="66"/>
      <c r="L255" s="107">
        <v>0</v>
      </c>
      <c r="M255" s="107"/>
      <c r="N255" s="107"/>
      <c r="O255" s="107"/>
      <c r="P255" s="107"/>
      <c r="Q255" s="107"/>
    </row>
    <row r="256" spans="1:17" s="1" customFormat="1" x14ac:dyDescent="0.25">
      <c r="A256" s="66" t="s">
        <v>42</v>
      </c>
      <c r="B256" s="66"/>
      <c r="C256" s="66"/>
      <c r="D256" s="66"/>
      <c r="E256" s="66"/>
      <c r="F256" s="66"/>
      <c r="G256" s="66"/>
      <c r="H256" s="66"/>
      <c r="I256" s="66"/>
      <c r="J256" s="66"/>
      <c r="K256" s="66"/>
      <c r="L256" s="107">
        <v>232025321.44999999</v>
      </c>
      <c r="M256" s="107"/>
      <c r="N256" s="107"/>
      <c r="O256" s="107"/>
      <c r="P256" s="107"/>
      <c r="Q256" s="107"/>
    </row>
    <row r="257" spans="1:17" s="1" customFormat="1" x14ac:dyDescent="0.25">
      <c r="A257" s="66" t="s">
        <v>43</v>
      </c>
      <c r="B257" s="66"/>
      <c r="C257" s="66"/>
      <c r="D257" s="66"/>
      <c r="E257" s="66"/>
      <c r="F257" s="66"/>
      <c r="G257" s="66"/>
      <c r="H257" s="66"/>
      <c r="I257" s="66"/>
      <c r="J257" s="66"/>
      <c r="K257" s="66"/>
      <c r="L257" s="107">
        <v>0</v>
      </c>
      <c r="M257" s="107"/>
      <c r="N257" s="107"/>
      <c r="O257" s="107"/>
      <c r="P257" s="107"/>
      <c r="Q257" s="107"/>
    </row>
    <row r="258" spans="1:17" s="1" customFormat="1" x14ac:dyDescent="0.25">
      <c r="A258" s="31" t="s">
        <v>230</v>
      </c>
      <c r="B258" s="31"/>
      <c r="C258" s="31"/>
      <c r="D258" s="31"/>
      <c r="E258" s="31"/>
      <c r="F258" s="31"/>
      <c r="G258" s="31"/>
      <c r="H258" s="31"/>
      <c r="I258" s="31"/>
      <c r="J258" s="31"/>
      <c r="K258" s="31"/>
      <c r="L258" s="135">
        <f>+L247+L248-L254</f>
        <v>3389241861.6900001</v>
      </c>
      <c r="M258" s="135"/>
      <c r="N258" s="135"/>
      <c r="O258" s="135"/>
      <c r="P258" s="135"/>
      <c r="Q258" s="135"/>
    </row>
    <row r="259" spans="1:17" s="1" customFormat="1" ht="12" customHeight="1" x14ac:dyDescent="0.25">
      <c r="A259" s="217"/>
      <c r="B259" s="218"/>
      <c r="C259" s="218"/>
      <c r="D259" s="218"/>
      <c r="E259" s="218"/>
      <c r="F259" s="218"/>
      <c r="G259" s="218"/>
      <c r="H259" s="218"/>
      <c r="I259" s="218"/>
      <c r="J259" s="218"/>
      <c r="K259" s="218"/>
      <c r="L259" s="218"/>
      <c r="M259" s="218"/>
      <c r="N259" s="218"/>
      <c r="O259" s="218"/>
      <c r="P259" s="218"/>
      <c r="Q259" s="219"/>
    </row>
    <row r="260" spans="1:17" s="1" customFormat="1" ht="35.25" customHeight="1" x14ac:dyDescent="0.25">
      <c r="A260" s="69" t="s">
        <v>347</v>
      </c>
      <c r="B260" s="69"/>
      <c r="C260" s="69"/>
      <c r="D260" s="69"/>
      <c r="E260" s="69"/>
      <c r="F260" s="69"/>
      <c r="G260" s="69"/>
      <c r="H260" s="69"/>
      <c r="I260" s="69"/>
      <c r="J260" s="69"/>
      <c r="K260" s="69"/>
      <c r="L260" s="69"/>
      <c r="M260" s="69"/>
      <c r="N260" s="69"/>
      <c r="O260" s="69"/>
      <c r="P260" s="69"/>
      <c r="Q260" s="69"/>
    </row>
    <row r="261" spans="1:17" s="1" customFormat="1" x14ac:dyDescent="0.25">
      <c r="A261" s="280"/>
      <c r="B261" s="280"/>
      <c r="C261" s="280"/>
      <c r="D261" s="280"/>
      <c r="E261" s="280"/>
      <c r="F261" s="280"/>
      <c r="G261" s="280"/>
      <c r="H261" s="280"/>
      <c r="I261" s="280"/>
      <c r="J261" s="280"/>
      <c r="K261" s="280"/>
      <c r="L261" s="280"/>
      <c r="M261" s="280"/>
      <c r="N261" s="280"/>
      <c r="O261" s="280"/>
      <c r="P261" s="280"/>
      <c r="Q261" s="280"/>
    </row>
    <row r="262" spans="1:17" s="1" customFormat="1" ht="18.75" x14ac:dyDescent="0.25">
      <c r="A262" s="253" t="s">
        <v>235</v>
      </c>
      <c r="B262" s="254"/>
      <c r="C262" s="254"/>
      <c r="D262" s="254"/>
      <c r="E262" s="254"/>
      <c r="F262" s="254"/>
      <c r="G262" s="254"/>
      <c r="H262" s="254"/>
      <c r="I262" s="254"/>
      <c r="J262" s="254"/>
      <c r="K262" s="254"/>
      <c r="L262" s="254"/>
      <c r="M262" s="254"/>
      <c r="N262" s="254"/>
      <c r="O262" s="254"/>
      <c r="P262" s="254"/>
      <c r="Q262" s="255"/>
    </row>
    <row r="263" spans="1:17" s="1" customFormat="1" ht="18.75" x14ac:dyDescent="0.25">
      <c r="A263" s="256" t="s">
        <v>44</v>
      </c>
      <c r="B263" s="272"/>
      <c r="C263" s="272"/>
      <c r="D263" s="272"/>
      <c r="E263" s="272"/>
      <c r="F263" s="272"/>
      <c r="G263" s="272"/>
      <c r="H263" s="272"/>
      <c r="I263" s="272"/>
      <c r="J263" s="272"/>
      <c r="K263" s="272"/>
      <c r="L263" s="272"/>
      <c r="M263" s="272"/>
      <c r="N263" s="272"/>
      <c r="O263" s="272"/>
      <c r="P263" s="272"/>
      <c r="Q263" s="258"/>
    </row>
    <row r="264" spans="1:17" s="1" customFormat="1" ht="18.75" x14ac:dyDescent="0.25">
      <c r="A264" s="273" t="s">
        <v>331</v>
      </c>
      <c r="B264" s="274"/>
      <c r="C264" s="274"/>
      <c r="D264" s="274"/>
      <c r="E264" s="274"/>
      <c r="F264" s="274"/>
      <c r="G264" s="274"/>
      <c r="H264" s="274"/>
      <c r="I264" s="274"/>
      <c r="J264" s="274"/>
      <c r="K264" s="274"/>
      <c r="L264" s="274"/>
      <c r="M264" s="274"/>
      <c r="N264" s="274"/>
      <c r="O264" s="274"/>
      <c r="P264" s="274"/>
      <c r="Q264" s="275"/>
    </row>
    <row r="265" spans="1:17" s="1" customFormat="1" ht="24.75" customHeight="1" x14ac:dyDescent="0.25">
      <c r="A265" s="259" t="s">
        <v>159</v>
      </c>
      <c r="B265" s="260"/>
      <c r="C265" s="260"/>
      <c r="D265" s="260"/>
      <c r="E265" s="260"/>
      <c r="F265" s="260"/>
      <c r="G265" s="260"/>
      <c r="H265" s="260"/>
      <c r="I265" s="260"/>
      <c r="J265" s="260"/>
      <c r="K265" s="260"/>
      <c r="L265" s="260"/>
      <c r="M265" s="260"/>
      <c r="N265" s="260"/>
      <c r="O265" s="260"/>
      <c r="P265" s="260"/>
      <c r="Q265" s="261"/>
    </row>
    <row r="266" spans="1:17" s="1" customFormat="1" ht="18.75" x14ac:dyDescent="0.25">
      <c r="A266" s="276"/>
      <c r="B266" s="277"/>
      <c r="C266" s="277"/>
      <c r="D266" s="277"/>
      <c r="E266" s="277"/>
      <c r="F266" s="277"/>
      <c r="G266" s="277"/>
      <c r="H266" s="277"/>
      <c r="I266" s="277"/>
      <c r="J266" s="277"/>
      <c r="K266" s="277"/>
      <c r="L266" s="277"/>
      <c r="M266" s="277"/>
      <c r="N266" s="277"/>
      <c r="O266" s="277"/>
      <c r="P266" s="277"/>
      <c r="Q266" s="278"/>
    </row>
    <row r="267" spans="1:17" s="1" customFormat="1" ht="21" customHeight="1" x14ac:dyDescent="0.25">
      <c r="A267" s="279" t="s">
        <v>45</v>
      </c>
      <c r="B267" s="279"/>
      <c r="C267" s="279"/>
      <c r="D267" s="279"/>
      <c r="E267" s="279"/>
      <c r="F267" s="279"/>
      <c r="G267" s="279"/>
      <c r="H267" s="279"/>
      <c r="I267" s="279"/>
      <c r="J267" s="279"/>
      <c r="K267" s="279"/>
      <c r="L267" s="106">
        <v>3037949230.4899998</v>
      </c>
      <c r="M267" s="106"/>
      <c r="N267" s="106"/>
      <c r="O267" s="106"/>
      <c r="P267" s="106"/>
      <c r="Q267" s="106"/>
    </row>
    <row r="268" spans="1:17" x14ac:dyDescent="0.25">
      <c r="A268" s="425"/>
      <c r="B268" s="425"/>
      <c r="C268" s="425"/>
      <c r="D268" s="425"/>
      <c r="E268" s="425"/>
      <c r="F268" s="425"/>
      <c r="G268" s="425"/>
      <c r="H268" s="425"/>
      <c r="I268" s="425"/>
      <c r="J268" s="425"/>
      <c r="K268" s="425"/>
      <c r="L268" s="284"/>
      <c r="M268" s="284"/>
      <c r="N268" s="284"/>
      <c r="O268" s="284"/>
      <c r="P268" s="284"/>
      <c r="Q268" s="284"/>
    </row>
    <row r="269" spans="1:17" ht="17.25" customHeight="1" x14ac:dyDescent="0.25">
      <c r="A269" s="31" t="s">
        <v>46</v>
      </c>
      <c r="B269" s="31"/>
      <c r="C269" s="31"/>
      <c r="D269" s="31"/>
      <c r="E269" s="31"/>
      <c r="F269" s="31"/>
      <c r="G269" s="31"/>
      <c r="H269" s="31"/>
      <c r="I269" s="31"/>
      <c r="J269" s="31"/>
      <c r="K269" s="31"/>
      <c r="L269" s="135">
        <f>SUM(L271:Q287)</f>
        <v>779085306.95000005</v>
      </c>
      <c r="M269" s="135"/>
      <c r="N269" s="135"/>
      <c r="O269" s="135"/>
      <c r="P269" s="135"/>
      <c r="Q269" s="135"/>
    </row>
    <row r="270" spans="1:17" x14ac:dyDescent="0.25">
      <c r="A270" s="283"/>
      <c r="B270" s="283"/>
      <c r="C270" s="283"/>
      <c r="D270" s="283"/>
      <c r="E270" s="283"/>
      <c r="F270" s="283"/>
      <c r="G270" s="283"/>
      <c r="H270" s="283"/>
      <c r="I270" s="283"/>
      <c r="J270" s="283"/>
      <c r="K270" s="283"/>
      <c r="L270" s="426"/>
      <c r="M270" s="426"/>
      <c r="N270" s="426"/>
      <c r="O270" s="426"/>
      <c r="P270" s="426"/>
      <c r="Q270" s="426"/>
    </row>
    <row r="271" spans="1:17" ht="15" customHeight="1" x14ac:dyDescent="0.25">
      <c r="A271" s="281" t="s">
        <v>131</v>
      </c>
      <c r="B271" s="281"/>
      <c r="C271" s="281"/>
      <c r="D271" s="281"/>
      <c r="E271" s="281"/>
      <c r="F271" s="281"/>
      <c r="G271" s="281"/>
      <c r="H271" s="281"/>
      <c r="I271" s="281"/>
      <c r="J271" s="281"/>
      <c r="K271" s="281"/>
      <c r="L271" s="282">
        <f>194584.7+278375.21+512436.98+623214.84+123082.75+396101.08+1092965.11+732930.57</f>
        <v>3953691.2399999998</v>
      </c>
      <c r="M271" s="282"/>
      <c r="N271" s="282"/>
      <c r="O271" s="282"/>
      <c r="P271" s="282"/>
      <c r="Q271" s="282"/>
    </row>
    <row r="272" spans="1:17" s="1" customFormat="1" x14ac:dyDescent="0.25">
      <c r="A272" s="281" t="s">
        <v>132</v>
      </c>
      <c r="B272" s="281"/>
      <c r="C272" s="281"/>
      <c r="D272" s="281"/>
      <c r="E272" s="281"/>
      <c r="F272" s="281"/>
      <c r="G272" s="281"/>
      <c r="H272" s="281"/>
      <c r="I272" s="281"/>
      <c r="J272" s="281"/>
      <c r="K272" s="281"/>
      <c r="L272" s="282">
        <f>21927.95+102105.73+247858.82+54154.75+14881.47+255323.98+72616+113179.31</f>
        <v>882048.01</v>
      </c>
      <c r="M272" s="282"/>
      <c r="N272" s="282"/>
      <c r="O272" s="282"/>
      <c r="P272" s="282"/>
      <c r="Q272" s="282"/>
    </row>
    <row r="273" spans="1:18" s="1" customFormat="1" ht="15" customHeight="1" x14ac:dyDescent="0.25">
      <c r="A273" s="281" t="s">
        <v>133</v>
      </c>
      <c r="B273" s="281"/>
      <c r="C273" s="281"/>
      <c r="D273" s="281"/>
      <c r="E273" s="281"/>
      <c r="F273" s="281"/>
      <c r="G273" s="281"/>
      <c r="H273" s="281"/>
      <c r="I273" s="281"/>
      <c r="J273" s="281"/>
      <c r="K273" s="281"/>
      <c r="L273" s="282">
        <f>32652.84+80985.4+2944999.14</f>
        <v>3058637.38</v>
      </c>
      <c r="M273" s="282"/>
      <c r="N273" s="282"/>
      <c r="O273" s="282"/>
      <c r="P273" s="282"/>
      <c r="Q273" s="282"/>
    </row>
    <row r="274" spans="1:18" s="1" customFormat="1" ht="15" customHeight="1" x14ac:dyDescent="0.25">
      <c r="A274" s="281" t="s">
        <v>116</v>
      </c>
      <c r="B274" s="281"/>
      <c r="C274" s="281"/>
      <c r="D274" s="281"/>
      <c r="E274" s="281"/>
      <c r="F274" s="281"/>
      <c r="G274" s="281"/>
      <c r="H274" s="281"/>
      <c r="I274" s="281"/>
      <c r="J274" s="281"/>
      <c r="K274" s="281"/>
      <c r="L274" s="282">
        <f>906400+259600+2685864+204000+170500+1422000</f>
        <v>5648364</v>
      </c>
      <c r="M274" s="282"/>
      <c r="N274" s="282"/>
      <c r="O274" s="282"/>
      <c r="P274" s="282"/>
      <c r="Q274" s="282"/>
    </row>
    <row r="275" spans="1:18" s="1" customFormat="1" x14ac:dyDescent="0.25">
      <c r="A275" s="281" t="s">
        <v>117</v>
      </c>
      <c r="B275" s="281"/>
      <c r="C275" s="281"/>
      <c r="D275" s="281"/>
      <c r="E275" s="281"/>
      <c r="F275" s="281"/>
      <c r="G275" s="281"/>
      <c r="H275" s="281"/>
      <c r="I275" s="281"/>
      <c r="J275" s="281"/>
      <c r="K275" s="281"/>
      <c r="L275" s="282">
        <v>0</v>
      </c>
      <c r="M275" s="282"/>
      <c r="N275" s="282"/>
      <c r="O275" s="282"/>
      <c r="P275" s="282"/>
      <c r="Q275" s="282"/>
    </row>
    <row r="276" spans="1:18" s="1" customFormat="1" x14ac:dyDescent="0.25">
      <c r="A276" s="281" t="s">
        <v>112</v>
      </c>
      <c r="B276" s="281"/>
      <c r="C276" s="281"/>
      <c r="D276" s="281"/>
      <c r="E276" s="281"/>
      <c r="F276" s="281"/>
      <c r="G276" s="281"/>
      <c r="H276" s="281"/>
      <c r="I276" s="281"/>
      <c r="J276" s="281"/>
      <c r="K276" s="281"/>
      <c r="L276" s="282">
        <f>46746.41+423410.9-0.03+362881.44+12100+355482.61+47894.36+3423780</f>
        <v>4672295.6900000004</v>
      </c>
      <c r="M276" s="282"/>
      <c r="N276" s="282"/>
      <c r="O276" s="282"/>
      <c r="P276" s="282"/>
      <c r="Q276" s="282"/>
    </row>
    <row r="277" spans="1:18" x14ac:dyDescent="0.25">
      <c r="A277" s="281" t="s">
        <v>118</v>
      </c>
      <c r="B277" s="281"/>
      <c r="C277" s="281"/>
      <c r="D277" s="281"/>
      <c r="E277" s="281"/>
      <c r="F277" s="281"/>
      <c r="G277" s="281"/>
      <c r="H277" s="281"/>
      <c r="I277" s="281"/>
      <c r="J277" s="281"/>
      <c r="K277" s="281"/>
      <c r="L277" s="282">
        <v>0</v>
      </c>
      <c r="M277" s="282"/>
      <c r="N277" s="282"/>
      <c r="O277" s="282"/>
      <c r="P277" s="282"/>
      <c r="Q277" s="282"/>
    </row>
    <row r="278" spans="1:18" x14ac:dyDescent="0.25">
      <c r="A278" s="281" t="s">
        <v>119</v>
      </c>
      <c r="B278" s="281"/>
      <c r="C278" s="281"/>
      <c r="D278" s="281"/>
      <c r="E278" s="281"/>
      <c r="F278" s="281"/>
      <c r="G278" s="281"/>
      <c r="H278" s="281"/>
      <c r="I278" s="281"/>
      <c r="J278" s="281"/>
      <c r="K278" s="281"/>
      <c r="L278" s="282">
        <v>0</v>
      </c>
      <c r="M278" s="282"/>
      <c r="N278" s="282"/>
      <c r="O278" s="282"/>
      <c r="P278" s="282"/>
      <c r="Q278" s="282"/>
    </row>
    <row r="279" spans="1:18" x14ac:dyDescent="0.25">
      <c r="A279" s="281" t="s">
        <v>194</v>
      </c>
      <c r="B279" s="281"/>
      <c r="C279" s="281"/>
      <c r="D279" s="281"/>
      <c r="E279" s="281"/>
      <c r="F279" s="281"/>
      <c r="G279" s="281"/>
      <c r="H279" s="281"/>
      <c r="I279" s="281"/>
      <c r="J279" s="281"/>
      <c r="K279" s="281"/>
      <c r="L279" s="282">
        <f>299280+6738.44</f>
        <v>306018.44</v>
      </c>
      <c r="M279" s="282"/>
      <c r="N279" s="282"/>
      <c r="O279" s="282"/>
      <c r="P279" s="282"/>
      <c r="Q279" s="282"/>
    </row>
    <row r="280" spans="1:18" x14ac:dyDescent="0.25">
      <c r="A280" s="300" t="s">
        <v>207</v>
      </c>
      <c r="B280" s="301"/>
      <c r="C280" s="301"/>
      <c r="D280" s="301"/>
      <c r="E280" s="301"/>
      <c r="F280" s="301"/>
      <c r="G280" s="301"/>
      <c r="H280" s="301"/>
      <c r="I280" s="301"/>
      <c r="J280" s="301"/>
      <c r="K280" s="302"/>
      <c r="L280" s="422">
        <f>835478.47+173971</f>
        <v>1009449.47</v>
      </c>
      <c r="M280" s="423"/>
      <c r="N280" s="423"/>
      <c r="O280" s="423"/>
      <c r="P280" s="423"/>
      <c r="Q280" s="424"/>
      <c r="R280" s="6"/>
    </row>
    <row r="281" spans="1:18" x14ac:dyDescent="0.25">
      <c r="A281" s="281" t="s">
        <v>81</v>
      </c>
      <c r="B281" s="281"/>
      <c r="C281" s="281"/>
      <c r="D281" s="281"/>
      <c r="E281" s="281"/>
      <c r="F281" s="281"/>
      <c r="G281" s="281"/>
      <c r="H281" s="281"/>
      <c r="I281" s="281"/>
      <c r="J281" s="281"/>
      <c r="K281" s="281"/>
      <c r="L281" s="282">
        <v>0</v>
      </c>
      <c r="M281" s="282"/>
      <c r="N281" s="282"/>
      <c r="O281" s="282"/>
      <c r="P281" s="282"/>
      <c r="Q281" s="282"/>
    </row>
    <row r="282" spans="1:18" x14ac:dyDescent="0.25">
      <c r="A282" s="281" t="s">
        <v>47</v>
      </c>
      <c r="B282" s="281"/>
      <c r="C282" s="281"/>
      <c r="D282" s="281"/>
      <c r="E282" s="281"/>
      <c r="F282" s="281"/>
      <c r="G282" s="281"/>
      <c r="H282" s="281"/>
      <c r="I282" s="281"/>
      <c r="J282" s="281"/>
      <c r="K282" s="281"/>
      <c r="L282" s="282">
        <f>3090619.9+425487.83</f>
        <v>3516107.73</v>
      </c>
      <c r="M282" s="282"/>
      <c r="N282" s="282"/>
      <c r="O282" s="282"/>
      <c r="P282" s="282"/>
      <c r="Q282" s="282"/>
    </row>
    <row r="283" spans="1:18" x14ac:dyDescent="0.25">
      <c r="A283" s="281" t="s">
        <v>48</v>
      </c>
      <c r="B283" s="281"/>
      <c r="C283" s="281"/>
      <c r="D283" s="281"/>
      <c r="E283" s="281"/>
      <c r="F283" s="281"/>
      <c r="G283" s="281"/>
      <c r="H283" s="281"/>
      <c r="I283" s="281"/>
      <c r="J283" s="281"/>
      <c r="K283" s="281"/>
      <c r="L283" s="282">
        <v>0</v>
      </c>
      <c r="M283" s="282"/>
      <c r="N283" s="282"/>
      <c r="O283" s="282"/>
      <c r="P283" s="282"/>
      <c r="Q283" s="282"/>
    </row>
    <row r="284" spans="1:18" x14ac:dyDescent="0.25">
      <c r="A284" s="281" t="s">
        <v>311</v>
      </c>
      <c r="B284" s="281"/>
      <c r="C284" s="281"/>
      <c r="D284" s="281"/>
      <c r="E284" s="281"/>
      <c r="F284" s="281"/>
      <c r="G284" s="281"/>
      <c r="H284" s="281"/>
      <c r="I284" s="281"/>
      <c r="J284" s="281"/>
      <c r="K284" s="281"/>
      <c r="L284" s="282">
        <f>10493844.56+45788636.36+65081152.69+28803382.37+22609318.69</f>
        <v>172776334.66999999</v>
      </c>
      <c r="M284" s="282"/>
      <c r="N284" s="282"/>
      <c r="O284" s="282"/>
      <c r="P284" s="282"/>
      <c r="Q284" s="282"/>
    </row>
    <row r="285" spans="1:18" x14ac:dyDescent="0.25">
      <c r="A285" s="281" t="s">
        <v>176</v>
      </c>
      <c r="B285" s="281"/>
      <c r="C285" s="281"/>
      <c r="D285" s="281"/>
      <c r="E285" s="281"/>
      <c r="F285" s="281"/>
      <c r="G285" s="281"/>
      <c r="H285" s="281"/>
      <c r="I285" s="281"/>
      <c r="J285" s="281"/>
      <c r="K285" s="281"/>
      <c r="L285" s="282">
        <f>62545070.42+491254.61+3761293.98-425487.83+6444998.51+6070372.79+12106999.95</f>
        <v>90994502.430000007</v>
      </c>
      <c r="M285" s="282"/>
      <c r="N285" s="282"/>
      <c r="O285" s="282"/>
      <c r="P285" s="282"/>
      <c r="Q285" s="282"/>
    </row>
    <row r="286" spans="1:18" x14ac:dyDescent="0.25">
      <c r="A286" s="281" t="s">
        <v>160</v>
      </c>
      <c r="B286" s="281"/>
      <c r="C286" s="281"/>
      <c r="D286" s="281"/>
      <c r="E286" s="281"/>
      <c r="F286" s="281"/>
      <c r="G286" s="281"/>
      <c r="H286" s="281"/>
      <c r="I286" s="281"/>
      <c r="J286" s="281"/>
      <c r="K286" s="281"/>
      <c r="L286" s="282">
        <v>445363886.44</v>
      </c>
      <c r="M286" s="282"/>
      <c r="N286" s="282"/>
      <c r="O286" s="282"/>
      <c r="P286" s="282"/>
      <c r="Q286" s="282"/>
    </row>
    <row r="287" spans="1:18" x14ac:dyDescent="0.25">
      <c r="A287" s="281" t="s">
        <v>49</v>
      </c>
      <c r="B287" s="281"/>
      <c r="C287" s="281"/>
      <c r="D287" s="281"/>
      <c r="E287" s="281"/>
      <c r="F287" s="281"/>
      <c r="G287" s="281"/>
      <c r="H287" s="281"/>
      <c r="I287" s="281"/>
      <c r="J287" s="281"/>
      <c r="K287" s="281"/>
      <c r="L287" s="282">
        <v>46903971.450000003</v>
      </c>
      <c r="M287" s="282"/>
      <c r="N287" s="282"/>
      <c r="O287" s="282"/>
      <c r="P287" s="282"/>
      <c r="Q287" s="282"/>
    </row>
    <row r="288" spans="1:18" x14ac:dyDescent="0.25">
      <c r="A288" s="51"/>
      <c r="B288" s="51"/>
      <c r="C288" s="51"/>
      <c r="D288" s="51"/>
      <c r="E288" s="51"/>
      <c r="F288" s="51"/>
      <c r="G288" s="51"/>
      <c r="H288" s="51"/>
      <c r="I288" s="51"/>
      <c r="J288" s="51"/>
      <c r="K288" s="51"/>
      <c r="L288" s="51"/>
      <c r="M288" s="51"/>
      <c r="N288" s="51"/>
      <c r="O288" s="51"/>
      <c r="P288" s="51"/>
      <c r="Q288" s="51"/>
    </row>
    <row r="289" spans="1:17" ht="21.75" customHeight="1" x14ac:dyDescent="0.25">
      <c r="A289" s="31" t="s">
        <v>161</v>
      </c>
      <c r="B289" s="31"/>
      <c r="C289" s="31"/>
      <c r="D289" s="31"/>
      <c r="E289" s="31"/>
      <c r="F289" s="31"/>
      <c r="G289" s="31"/>
      <c r="H289" s="31"/>
      <c r="I289" s="31"/>
      <c r="J289" s="31"/>
      <c r="K289" s="31"/>
      <c r="L289" s="284">
        <f>SUM(L291:Q297)</f>
        <v>79873865.790000007</v>
      </c>
      <c r="M289" s="284"/>
      <c r="N289" s="284"/>
      <c r="O289" s="284"/>
      <c r="P289" s="284"/>
      <c r="Q289" s="284"/>
    </row>
    <row r="290" spans="1:17" x14ac:dyDescent="0.25">
      <c r="A290" s="283"/>
      <c r="B290" s="283"/>
      <c r="C290" s="283"/>
      <c r="D290" s="283"/>
      <c r="E290" s="283"/>
      <c r="F290" s="283"/>
      <c r="G290" s="283"/>
      <c r="H290" s="283"/>
      <c r="I290" s="283"/>
      <c r="J290" s="283"/>
      <c r="K290" s="283"/>
      <c r="L290" s="283"/>
      <c r="M290" s="283"/>
      <c r="N290" s="283"/>
      <c r="O290" s="283"/>
      <c r="P290" s="283"/>
      <c r="Q290" s="283"/>
    </row>
    <row r="291" spans="1:17" x14ac:dyDescent="0.25">
      <c r="A291" s="281" t="s">
        <v>232</v>
      </c>
      <c r="B291" s="281"/>
      <c r="C291" s="281"/>
      <c r="D291" s="281"/>
      <c r="E291" s="281"/>
      <c r="F291" s="281"/>
      <c r="G291" s="281"/>
      <c r="H291" s="281"/>
      <c r="I291" s="281"/>
      <c r="J291" s="281"/>
      <c r="K291" s="281"/>
      <c r="L291" s="282">
        <v>0</v>
      </c>
      <c r="M291" s="282"/>
      <c r="N291" s="282"/>
      <c r="O291" s="282"/>
      <c r="P291" s="282"/>
      <c r="Q291" s="282"/>
    </row>
    <row r="292" spans="1:17" x14ac:dyDescent="0.25">
      <c r="A292" s="281" t="s">
        <v>50</v>
      </c>
      <c r="B292" s="281"/>
      <c r="C292" s="281"/>
      <c r="D292" s="281"/>
      <c r="E292" s="281"/>
      <c r="F292" s="281"/>
      <c r="G292" s="281"/>
      <c r="H292" s="281"/>
      <c r="I292" s="281"/>
      <c r="J292" s="281"/>
      <c r="K292" s="281"/>
      <c r="L292" s="282">
        <v>0</v>
      </c>
      <c r="M292" s="282"/>
      <c r="N292" s="282"/>
      <c r="O292" s="282"/>
      <c r="P292" s="282"/>
      <c r="Q292" s="282"/>
    </row>
    <row r="293" spans="1:17" x14ac:dyDescent="0.25">
      <c r="A293" s="281" t="s">
        <v>51</v>
      </c>
      <c r="B293" s="281"/>
      <c r="C293" s="281"/>
      <c r="D293" s="281"/>
      <c r="E293" s="281"/>
      <c r="F293" s="281"/>
      <c r="G293" s="281"/>
      <c r="H293" s="281"/>
      <c r="I293" s="281"/>
      <c r="J293" s="281"/>
      <c r="K293" s="281"/>
      <c r="L293" s="282">
        <v>0</v>
      </c>
      <c r="M293" s="282"/>
      <c r="N293" s="282"/>
      <c r="O293" s="282"/>
      <c r="P293" s="282"/>
      <c r="Q293" s="282"/>
    </row>
    <row r="294" spans="1:17" ht="29.25" customHeight="1" x14ac:dyDescent="0.25">
      <c r="A294" s="102" t="s">
        <v>231</v>
      </c>
      <c r="B294" s="102"/>
      <c r="C294" s="102"/>
      <c r="D294" s="102"/>
      <c r="E294" s="102"/>
      <c r="F294" s="102"/>
      <c r="G294" s="102"/>
      <c r="H294" s="102"/>
      <c r="I294" s="102"/>
      <c r="J294" s="102"/>
      <c r="K294" s="102"/>
      <c r="L294" s="282">
        <v>0</v>
      </c>
      <c r="M294" s="282"/>
      <c r="N294" s="282"/>
      <c r="O294" s="282"/>
      <c r="P294" s="282"/>
      <c r="Q294" s="282"/>
    </row>
    <row r="295" spans="1:17" x14ac:dyDescent="0.25">
      <c r="A295" s="281" t="s">
        <v>52</v>
      </c>
      <c r="B295" s="281"/>
      <c r="C295" s="281"/>
      <c r="D295" s="281"/>
      <c r="E295" s="281"/>
      <c r="F295" s="281"/>
      <c r="G295" s="281"/>
      <c r="H295" s="281"/>
      <c r="I295" s="281"/>
      <c r="J295" s="281"/>
      <c r="K295" s="281"/>
      <c r="L295" s="282">
        <v>0</v>
      </c>
      <c r="M295" s="282"/>
      <c r="N295" s="282"/>
      <c r="O295" s="282"/>
      <c r="P295" s="282"/>
      <c r="Q295" s="282"/>
    </row>
    <row r="296" spans="1:17" x14ac:dyDescent="0.25">
      <c r="A296" s="281" t="s">
        <v>53</v>
      </c>
      <c r="B296" s="281"/>
      <c r="C296" s="281"/>
      <c r="D296" s="281"/>
      <c r="E296" s="281"/>
      <c r="F296" s="281"/>
      <c r="G296" s="281"/>
      <c r="H296" s="281"/>
      <c r="I296" s="281"/>
      <c r="J296" s="281"/>
      <c r="K296" s="281"/>
      <c r="L296" s="282">
        <v>0</v>
      </c>
      <c r="M296" s="282"/>
      <c r="N296" s="282"/>
      <c r="O296" s="282"/>
      <c r="P296" s="282"/>
      <c r="Q296" s="282"/>
    </row>
    <row r="297" spans="1:17" ht="17.25" customHeight="1" x14ac:dyDescent="0.25">
      <c r="A297" s="281" t="s">
        <v>54</v>
      </c>
      <c r="B297" s="281"/>
      <c r="C297" s="281"/>
      <c r="D297" s="281"/>
      <c r="E297" s="281"/>
      <c r="F297" s="281"/>
      <c r="G297" s="281"/>
      <c r="H297" s="281"/>
      <c r="I297" s="281"/>
      <c r="J297" s="281"/>
      <c r="K297" s="281"/>
      <c r="L297" s="282">
        <v>79873865.790000007</v>
      </c>
      <c r="M297" s="282"/>
      <c r="N297" s="282"/>
      <c r="O297" s="282"/>
      <c r="P297" s="282"/>
      <c r="Q297" s="282"/>
    </row>
    <row r="298" spans="1:17" x14ac:dyDescent="0.25">
      <c r="A298" s="51"/>
      <c r="B298" s="51"/>
      <c r="C298" s="51"/>
      <c r="D298" s="51"/>
      <c r="E298" s="51"/>
      <c r="F298" s="51"/>
      <c r="G298" s="51"/>
      <c r="H298" s="51"/>
      <c r="I298" s="51"/>
      <c r="J298" s="51"/>
      <c r="K298" s="51"/>
      <c r="L298" s="51"/>
      <c r="M298" s="51"/>
      <c r="N298" s="51"/>
      <c r="O298" s="51"/>
      <c r="P298" s="51"/>
      <c r="Q298" s="51"/>
    </row>
    <row r="299" spans="1:17" ht="18.75" customHeight="1" x14ac:dyDescent="0.25">
      <c r="A299" s="31" t="s">
        <v>55</v>
      </c>
      <c r="B299" s="31"/>
      <c r="C299" s="31"/>
      <c r="D299" s="31"/>
      <c r="E299" s="31"/>
      <c r="F299" s="31"/>
      <c r="G299" s="31"/>
      <c r="H299" s="31"/>
      <c r="I299" s="31"/>
      <c r="J299" s="31"/>
      <c r="K299" s="31"/>
      <c r="L299" s="284">
        <f>+L267-L269+L289</f>
        <v>2338737789.3299999</v>
      </c>
      <c r="M299" s="284"/>
      <c r="N299" s="284"/>
      <c r="O299" s="284"/>
      <c r="P299" s="284"/>
      <c r="Q299" s="284"/>
    </row>
    <row r="300" spans="1:17" s="1" customFormat="1" x14ac:dyDescent="0.25">
      <c r="A300" s="217"/>
      <c r="B300" s="218"/>
      <c r="C300" s="218"/>
      <c r="D300" s="218"/>
      <c r="E300" s="218"/>
      <c r="F300" s="218"/>
      <c r="G300" s="218"/>
      <c r="H300" s="218"/>
      <c r="I300" s="218"/>
      <c r="J300" s="218"/>
      <c r="K300" s="218"/>
      <c r="L300" s="218"/>
      <c r="M300" s="218"/>
      <c r="N300" s="218"/>
      <c r="O300" s="218"/>
      <c r="P300" s="218"/>
      <c r="Q300" s="219"/>
    </row>
    <row r="301" spans="1:17" s="1" customFormat="1" ht="96" customHeight="1" x14ac:dyDescent="0.25">
      <c r="A301" s="156" t="s">
        <v>348</v>
      </c>
      <c r="B301" s="157"/>
      <c r="C301" s="157"/>
      <c r="D301" s="157"/>
      <c r="E301" s="157"/>
      <c r="F301" s="157"/>
      <c r="G301" s="157"/>
      <c r="H301" s="157"/>
      <c r="I301" s="157"/>
      <c r="J301" s="157"/>
      <c r="K301" s="157"/>
      <c r="L301" s="157"/>
      <c r="M301" s="157"/>
      <c r="N301" s="157"/>
      <c r="O301" s="157"/>
      <c r="P301" s="157"/>
      <c r="Q301" s="158"/>
    </row>
    <row r="302" spans="1:17" s="1" customFormat="1" x14ac:dyDescent="0.25">
      <c r="A302" s="16"/>
      <c r="B302" s="17"/>
      <c r="C302" s="17"/>
      <c r="D302" s="17"/>
      <c r="E302" s="17"/>
      <c r="F302" s="17"/>
      <c r="G302" s="17"/>
      <c r="H302" s="17"/>
      <c r="I302" s="17"/>
      <c r="J302" s="17"/>
      <c r="K302" s="17"/>
      <c r="L302" s="17"/>
      <c r="M302" s="17"/>
      <c r="N302" s="17"/>
      <c r="O302" s="17"/>
      <c r="P302" s="17"/>
      <c r="Q302" s="18"/>
    </row>
    <row r="303" spans="1:17" s="1" customFormat="1" ht="27.75" customHeight="1" x14ac:dyDescent="0.25">
      <c r="A303" s="417" t="s">
        <v>162</v>
      </c>
      <c r="B303" s="417"/>
      <c r="C303" s="417"/>
      <c r="D303" s="417"/>
      <c r="E303" s="417"/>
      <c r="F303" s="417"/>
      <c r="G303" s="417"/>
      <c r="H303" s="417"/>
      <c r="I303" s="417"/>
      <c r="J303" s="417"/>
      <c r="K303" s="417"/>
      <c r="L303" s="417"/>
      <c r="M303" s="417"/>
      <c r="N303" s="417"/>
      <c r="O303" s="417"/>
      <c r="P303" s="417"/>
      <c r="Q303" s="417"/>
    </row>
    <row r="304" spans="1:17" s="1" customFormat="1" x14ac:dyDescent="0.25">
      <c r="A304" s="217"/>
      <c r="B304" s="218"/>
      <c r="C304" s="218"/>
      <c r="D304" s="218"/>
      <c r="E304" s="218"/>
      <c r="F304" s="218"/>
      <c r="G304" s="218"/>
      <c r="H304" s="218"/>
      <c r="I304" s="218"/>
      <c r="J304" s="218"/>
      <c r="K304" s="218"/>
      <c r="L304" s="218"/>
      <c r="M304" s="218"/>
      <c r="N304" s="218"/>
      <c r="O304" s="218"/>
      <c r="P304" s="218"/>
      <c r="Q304" s="219"/>
    </row>
    <row r="305" spans="1:17" s="1" customFormat="1" ht="21.75" customHeight="1" x14ac:dyDescent="0.25">
      <c r="A305" s="76" t="s">
        <v>163</v>
      </c>
      <c r="B305" s="76"/>
      <c r="C305" s="76"/>
      <c r="D305" s="76"/>
      <c r="E305" s="76"/>
      <c r="F305" s="76"/>
      <c r="G305" s="76"/>
      <c r="H305" s="76"/>
      <c r="I305" s="76"/>
      <c r="J305" s="76"/>
      <c r="K305" s="76"/>
      <c r="L305" s="76"/>
      <c r="M305" s="76"/>
      <c r="N305" s="76"/>
      <c r="O305" s="76"/>
      <c r="P305" s="76"/>
      <c r="Q305" s="76"/>
    </row>
    <row r="306" spans="1:17" s="1" customFormat="1" ht="36" customHeight="1" x14ac:dyDescent="0.25">
      <c r="A306" s="288" t="s">
        <v>254</v>
      </c>
      <c r="B306" s="288"/>
      <c r="C306" s="288"/>
      <c r="D306" s="288"/>
      <c r="E306" s="288"/>
      <c r="F306" s="288"/>
      <c r="G306" s="288"/>
      <c r="H306" s="288"/>
      <c r="I306" s="289" t="s">
        <v>255</v>
      </c>
      <c r="J306" s="289"/>
      <c r="K306" s="288" t="s">
        <v>257</v>
      </c>
      <c r="L306" s="288"/>
      <c r="M306" s="288"/>
      <c r="N306" s="288"/>
      <c r="O306" s="285" t="s">
        <v>256</v>
      </c>
      <c r="P306" s="286"/>
      <c r="Q306" s="287"/>
    </row>
    <row r="307" spans="1:17" s="1" customFormat="1" x14ac:dyDescent="0.25">
      <c r="A307" s="247" t="s">
        <v>84</v>
      </c>
      <c r="B307" s="247"/>
      <c r="C307" s="247"/>
      <c r="D307" s="247"/>
      <c r="E307" s="247"/>
      <c r="F307" s="247"/>
      <c r="G307" s="247"/>
      <c r="H307" s="247"/>
      <c r="I307" s="290">
        <v>4</v>
      </c>
      <c r="J307" s="290"/>
      <c r="K307" s="67" t="s">
        <v>261</v>
      </c>
      <c r="L307" s="67"/>
      <c r="M307" s="67"/>
      <c r="N307" s="67"/>
      <c r="O307" s="45">
        <v>32683998.260000002</v>
      </c>
      <c r="P307" s="46"/>
      <c r="Q307" s="47"/>
    </row>
    <row r="308" spans="1:17" s="1" customFormat="1" ht="13.5" customHeight="1" x14ac:dyDescent="0.25">
      <c r="A308" s="247" t="s">
        <v>65</v>
      </c>
      <c r="B308" s="247"/>
      <c r="C308" s="247"/>
      <c r="D308" s="247"/>
      <c r="E308" s="247"/>
      <c r="F308" s="247"/>
      <c r="G308" s="247"/>
      <c r="H308" s="247"/>
      <c r="I308" s="299">
        <v>108</v>
      </c>
      <c r="J308" s="299"/>
      <c r="K308" s="19">
        <v>1</v>
      </c>
      <c r="L308" s="298" t="s">
        <v>266</v>
      </c>
      <c r="M308" s="298"/>
      <c r="N308" s="298"/>
      <c r="O308" s="45">
        <v>428436.68</v>
      </c>
      <c r="P308" s="46"/>
      <c r="Q308" s="47"/>
    </row>
    <row r="309" spans="1:17" s="1" customFormat="1" ht="13.5" customHeight="1" x14ac:dyDescent="0.25">
      <c r="A309" s="247"/>
      <c r="B309" s="247"/>
      <c r="C309" s="247"/>
      <c r="D309" s="247"/>
      <c r="E309" s="247"/>
      <c r="F309" s="247"/>
      <c r="G309" s="247"/>
      <c r="H309" s="247"/>
      <c r="I309" s="299"/>
      <c r="J309" s="299"/>
      <c r="K309" s="19">
        <v>31</v>
      </c>
      <c r="L309" s="298" t="s">
        <v>258</v>
      </c>
      <c r="M309" s="298"/>
      <c r="N309" s="298"/>
      <c r="O309" s="294">
        <v>76659733.390000001</v>
      </c>
      <c r="P309" s="269"/>
      <c r="Q309" s="270"/>
    </row>
    <row r="310" spans="1:17" s="1" customFormat="1" ht="13.5" customHeight="1" x14ac:dyDescent="0.25">
      <c r="A310" s="247"/>
      <c r="B310" s="247"/>
      <c r="C310" s="247"/>
      <c r="D310" s="247"/>
      <c r="E310" s="247"/>
      <c r="F310" s="247"/>
      <c r="G310" s="247"/>
      <c r="H310" s="247"/>
      <c r="I310" s="299"/>
      <c r="J310" s="299"/>
      <c r="K310" s="19">
        <v>6</v>
      </c>
      <c r="L310" s="298" t="s">
        <v>259</v>
      </c>
      <c r="M310" s="298"/>
      <c r="N310" s="298"/>
      <c r="O310" s="294">
        <v>4519033.7699999996</v>
      </c>
      <c r="P310" s="269"/>
      <c r="Q310" s="270"/>
    </row>
    <row r="311" spans="1:17" s="1" customFormat="1" x14ac:dyDescent="0.25">
      <c r="A311" s="247"/>
      <c r="B311" s="247"/>
      <c r="C311" s="247"/>
      <c r="D311" s="247"/>
      <c r="E311" s="247"/>
      <c r="F311" s="247"/>
      <c r="G311" s="247"/>
      <c r="H311" s="247"/>
      <c r="I311" s="299"/>
      <c r="J311" s="299"/>
      <c r="K311" s="19">
        <v>70</v>
      </c>
      <c r="L311" s="298" t="s">
        <v>260</v>
      </c>
      <c r="M311" s="298"/>
      <c r="N311" s="298"/>
      <c r="O311" s="294">
        <v>63780483.149999999</v>
      </c>
      <c r="P311" s="269"/>
      <c r="Q311" s="270"/>
    </row>
    <row r="312" spans="1:17" s="1" customFormat="1" ht="18.75" customHeight="1" x14ac:dyDescent="0.25">
      <c r="A312" s="291" t="s">
        <v>262</v>
      </c>
      <c r="B312" s="292"/>
      <c r="C312" s="292"/>
      <c r="D312" s="292"/>
      <c r="E312" s="292"/>
      <c r="F312" s="292"/>
      <c r="G312" s="292"/>
      <c r="H312" s="292"/>
      <c r="I312" s="292"/>
      <c r="J312" s="292"/>
      <c r="K312" s="293"/>
      <c r="L312" s="294"/>
      <c r="M312" s="269"/>
      <c r="N312" s="270"/>
      <c r="O312" s="295">
        <f>SUM(L307:Q311)</f>
        <v>178071685.25</v>
      </c>
      <c r="P312" s="296"/>
      <c r="Q312" s="297"/>
    </row>
    <row r="313" spans="1:17" s="1" customFormat="1" ht="21.75" customHeight="1" x14ac:dyDescent="0.25">
      <c r="A313" s="76" t="s">
        <v>164</v>
      </c>
      <c r="B313" s="76"/>
      <c r="C313" s="76"/>
      <c r="D313" s="76"/>
      <c r="E313" s="76"/>
      <c r="F313" s="76"/>
      <c r="G313" s="76"/>
      <c r="H313" s="76"/>
      <c r="I313" s="76"/>
      <c r="J313" s="76"/>
      <c r="K313" s="76"/>
      <c r="L313" s="76"/>
      <c r="M313" s="76"/>
      <c r="N313" s="76"/>
      <c r="O313" s="76"/>
      <c r="P313" s="76"/>
      <c r="Q313" s="76"/>
    </row>
    <row r="314" spans="1:17" s="1" customFormat="1" x14ac:dyDescent="0.25">
      <c r="A314" s="217"/>
      <c r="B314" s="218"/>
      <c r="C314" s="218"/>
      <c r="D314" s="218"/>
      <c r="E314" s="218"/>
      <c r="F314" s="218"/>
      <c r="G314" s="218"/>
      <c r="H314" s="218"/>
      <c r="I314" s="218"/>
      <c r="J314" s="218"/>
      <c r="K314" s="218"/>
      <c r="L314" s="218"/>
      <c r="M314" s="218"/>
      <c r="N314" s="218"/>
      <c r="O314" s="218"/>
      <c r="P314" s="218"/>
      <c r="Q314" s="219"/>
    </row>
    <row r="315" spans="1:17" s="1" customFormat="1" ht="22.5" customHeight="1" x14ac:dyDescent="0.25">
      <c r="A315" s="68" t="s">
        <v>56</v>
      </c>
      <c r="B315" s="68"/>
      <c r="C315" s="68"/>
      <c r="D315" s="68"/>
      <c r="E315" s="68"/>
      <c r="F315" s="68"/>
      <c r="G315" s="68"/>
      <c r="H315" s="68"/>
      <c r="I315" s="68"/>
      <c r="J315" s="68"/>
      <c r="K315" s="68"/>
      <c r="L315" s="68"/>
      <c r="M315" s="68"/>
      <c r="N315" s="68"/>
      <c r="O315" s="68"/>
      <c r="P315" s="68"/>
      <c r="Q315" s="68"/>
    </row>
    <row r="316" spans="1:17" s="1" customFormat="1" x14ac:dyDescent="0.25">
      <c r="A316" s="300" t="s">
        <v>57</v>
      </c>
      <c r="B316" s="301"/>
      <c r="C316" s="301"/>
      <c r="D316" s="301"/>
      <c r="E316" s="301"/>
      <c r="F316" s="301"/>
      <c r="G316" s="301"/>
      <c r="H316" s="301"/>
      <c r="I316" s="301"/>
      <c r="J316" s="302"/>
      <c r="K316" s="294">
        <v>3315616581.9000001</v>
      </c>
      <c r="L316" s="269"/>
      <c r="M316" s="269"/>
      <c r="N316" s="269"/>
      <c r="O316" s="269"/>
      <c r="P316" s="269"/>
      <c r="Q316" s="270"/>
    </row>
    <row r="317" spans="1:17" s="1" customFormat="1" x14ac:dyDescent="0.25">
      <c r="A317" s="300" t="s">
        <v>58</v>
      </c>
      <c r="B317" s="301"/>
      <c r="C317" s="301"/>
      <c r="D317" s="301"/>
      <c r="E317" s="301"/>
      <c r="F317" s="301"/>
      <c r="G317" s="301"/>
      <c r="H317" s="301"/>
      <c r="I317" s="301"/>
      <c r="J317" s="302"/>
      <c r="K317" s="294">
        <v>174713114.66</v>
      </c>
      <c r="L317" s="269"/>
      <c r="M317" s="269"/>
      <c r="N317" s="269"/>
      <c r="O317" s="269"/>
      <c r="P317" s="269"/>
      <c r="Q317" s="270"/>
    </row>
    <row r="318" spans="1:17" s="1" customFormat="1" x14ac:dyDescent="0.25">
      <c r="A318" s="300" t="s">
        <v>285</v>
      </c>
      <c r="B318" s="301"/>
      <c r="C318" s="301"/>
      <c r="D318" s="301"/>
      <c r="E318" s="301"/>
      <c r="F318" s="301"/>
      <c r="G318" s="301"/>
      <c r="H318" s="301"/>
      <c r="I318" s="301"/>
      <c r="J318" s="302"/>
      <c r="K318" s="294">
        <v>480363715.89999998</v>
      </c>
      <c r="L318" s="269"/>
      <c r="M318" s="269"/>
      <c r="N318" s="269"/>
      <c r="O318" s="269"/>
      <c r="P318" s="269"/>
      <c r="Q318" s="270"/>
    </row>
    <row r="319" spans="1:17" s="1" customFormat="1" x14ac:dyDescent="0.25">
      <c r="A319" s="300" t="s">
        <v>103</v>
      </c>
      <c r="B319" s="301"/>
      <c r="C319" s="301"/>
      <c r="D319" s="301"/>
      <c r="E319" s="301"/>
      <c r="F319" s="301"/>
      <c r="G319" s="301"/>
      <c r="H319" s="301"/>
      <c r="I319" s="301"/>
      <c r="J319" s="302"/>
      <c r="K319" s="294">
        <v>3621267183.1399999</v>
      </c>
      <c r="L319" s="269"/>
      <c r="M319" s="269"/>
      <c r="N319" s="269"/>
      <c r="O319" s="269"/>
      <c r="P319" s="269"/>
      <c r="Q319" s="270"/>
    </row>
    <row r="320" spans="1:17" s="1" customFormat="1" x14ac:dyDescent="0.25">
      <c r="A320" s="300" t="s">
        <v>59</v>
      </c>
      <c r="B320" s="301"/>
      <c r="C320" s="301"/>
      <c r="D320" s="301"/>
      <c r="E320" s="301"/>
      <c r="F320" s="301"/>
      <c r="G320" s="301"/>
      <c r="H320" s="301"/>
      <c r="I320" s="301"/>
      <c r="J320" s="302"/>
      <c r="K320" s="294">
        <v>3621267183.1399999</v>
      </c>
      <c r="L320" s="269"/>
      <c r="M320" s="269"/>
      <c r="N320" s="269"/>
      <c r="O320" s="269"/>
      <c r="P320" s="269"/>
      <c r="Q320" s="270"/>
    </row>
    <row r="321" spans="1:17" s="1" customFormat="1" x14ac:dyDescent="0.25">
      <c r="A321" s="51"/>
      <c r="B321" s="51"/>
      <c r="C321" s="51"/>
      <c r="D321" s="51"/>
      <c r="E321" s="51"/>
      <c r="F321" s="51"/>
      <c r="G321" s="51"/>
      <c r="H321" s="51"/>
      <c r="I321" s="51"/>
      <c r="J321" s="51"/>
      <c r="K321" s="51"/>
      <c r="L321" s="51"/>
      <c r="M321" s="51"/>
      <c r="N321" s="51"/>
      <c r="O321" s="51"/>
      <c r="P321" s="51"/>
      <c r="Q321" s="51"/>
    </row>
    <row r="322" spans="1:17" s="1" customFormat="1" ht="18.75" customHeight="1" x14ac:dyDescent="0.25">
      <c r="A322" s="68" t="s">
        <v>60</v>
      </c>
      <c r="B322" s="68"/>
      <c r="C322" s="68"/>
      <c r="D322" s="68"/>
      <c r="E322" s="68"/>
      <c r="F322" s="68"/>
      <c r="G322" s="68"/>
      <c r="H322" s="68"/>
      <c r="I322" s="68"/>
      <c r="J322" s="68"/>
      <c r="K322" s="68"/>
      <c r="L322" s="68"/>
      <c r="M322" s="68"/>
      <c r="N322" s="68"/>
      <c r="O322" s="68"/>
      <c r="P322" s="68"/>
      <c r="Q322" s="68"/>
    </row>
    <row r="323" spans="1:17" s="1" customFormat="1" x14ac:dyDescent="0.25">
      <c r="A323" s="300" t="s">
        <v>61</v>
      </c>
      <c r="B323" s="301"/>
      <c r="C323" s="301"/>
      <c r="D323" s="301"/>
      <c r="E323" s="301"/>
      <c r="F323" s="301"/>
      <c r="G323" s="301"/>
      <c r="H323" s="301"/>
      <c r="I323" s="301"/>
      <c r="J323" s="302"/>
      <c r="K323" s="294">
        <v>3315616581.9000001</v>
      </c>
      <c r="L323" s="269"/>
      <c r="M323" s="269"/>
      <c r="N323" s="269"/>
      <c r="O323" s="269"/>
      <c r="P323" s="269"/>
      <c r="Q323" s="270"/>
    </row>
    <row r="324" spans="1:17" s="1" customFormat="1" x14ac:dyDescent="0.25">
      <c r="A324" s="300" t="s">
        <v>62</v>
      </c>
      <c r="B324" s="301"/>
      <c r="C324" s="301"/>
      <c r="D324" s="301"/>
      <c r="E324" s="301"/>
      <c r="F324" s="301"/>
      <c r="G324" s="301"/>
      <c r="H324" s="301"/>
      <c r="I324" s="301"/>
      <c r="J324" s="302"/>
      <c r="K324" s="294">
        <v>226232623.91999999</v>
      </c>
      <c r="L324" s="269"/>
      <c r="M324" s="269"/>
      <c r="N324" s="269"/>
      <c r="O324" s="269"/>
      <c r="P324" s="269"/>
      <c r="Q324" s="270"/>
    </row>
    <row r="325" spans="1:17" s="1" customFormat="1" x14ac:dyDescent="0.25">
      <c r="A325" s="300" t="s">
        <v>200</v>
      </c>
      <c r="B325" s="301"/>
      <c r="C325" s="301"/>
      <c r="D325" s="301"/>
      <c r="E325" s="301"/>
      <c r="F325" s="301"/>
      <c r="G325" s="301"/>
      <c r="H325" s="301"/>
      <c r="I325" s="301"/>
      <c r="J325" s="302"/>
      <c r="K325" s="294">
        <v>612645361.08000004</v>
      </c>
      <c r="L325" s="269"/>
      <c r="M325" s="269"/>
      <c r="N325" s="269"/>
      <c r="O325" s="269"/>
      <c r="P325" s="269"/>
      <c r="Q325" s="270"/>
    </row>
    <row r="326" spans="1:17" s="1" customFormat="1" x14ac:dyDescent="0.25">
      <c r="A326" s="300" t="s">
        <v>211</v>
      </c>
      <c r="B326" s="301"/>
      <c r="C326" s="301"/>
      <c r="D326" s="301"/>
      <c r="E326" s="301"/>
      <c r="F326" s="301"/>
      <c r="G326" s="301"/>
      <c r="H326" s="301"/>
      <c r="I326" s="301"/>
      <c r="J326" s="302"/>
      <c r="K326" s="294">
        <v>3702029319.0599999</v>
      </c>
      <c r="L326" s="269"/>
      <c r="M326" s="269"/>
      <c r="N326" s="269"/>
      <c r="O326" s="269"/>
      <c r="P326" s="269"/>
      <c r="Q326" s="270"/>
    </row>
    <row r="327" spans="1:17" s="1" customFormat="1" x14ac:dyDescent="0.25">
      <c r="A327" s="300" t="s">
        <v>63</v>
      </c>
      <c r="B327" s="301"/>
      <c r="C327" s="301"/>
      <c r="D327" s="301"/>
      <c r="E327" s="301"/>
      <c r="F327" s="301"/>
      <c r="G327" s="301"/>
      <c r="H327" s="301"/>
      <c r="I327" s="301"/>
      <c r="J327" s="302"/>
      <c r="K327" s="294">
        <v>3037949230.4899998</v>
      </c>
      <c r="L327" s="269"/>
      <c r="M327" s="269"/>
      <c r="N327" s="269"/>
      <c r="O327" s="269"/>
      <c r="P327" s="269"/>
      <c r="Q327" s="270"/>
    </row>
    <row r="328" spans="1:17" s="1" customFormat="1" x14ac:dyDescent="0.25">
      <c r="A328" s="300" t="s">
        <v>233</v>
      </c>
      <c r="B328" s="301"/>
      <c r="C328" s="301"/>
      <c r="D328" s="301"/>
      <c r="E328" s="301"/>
      <c r="F328" s="301"/>
      <c r="G328" s="301"/>
      <c r="H328" s="301"/>
      <c r="I328" s="301"/>
      <c r="J328" s="302"/>
      <c r="K328" s="294">
        <v>3008962020.4299998</v>
      </c>
      <c r="L328" s="269"/>
      <c r="M328" s="269"/>
      <c r="N328" s="269"/>
      <c r="O328" s="269"/>
      <c r="P328" s="269"/>
      <c r="Q328" s="270"/>
    </row>
    <row r="329" spans="1:17" s="1" customFormat="1" ht="18" customHeight="1" x14ac:dyDescent="0.25">
      <c r="A329" s="281" t="s">
        <v>64</v>
      </c>
      <c r="B329" s="281"/>
      <c r="C329" s="281"/>
      <c r="D329" s="281"/>
      <c r="E329" s="281"/>
      <c r="F329" s="281"/>
      <c r="G329" s="281"/>
      <c r="H329" s="281"/>
      <c r="I329" s="281"/>
      <c r="J329" s="281"/>
      <c r="K329" s="303">
        <v>2957340692.6599998</v>
      </c>
      <c r="L329" s="303"/>
      <c r="M329" s="303"/>
      <c r="N329" s="303"/>
      <c r="O329" s="303"/>
      <c r="P329" s="303"/>
      <c r="Q329" s="303"/>
    </row>
    <row r="330" spans="1:17" s="1" customFormat="1" x14ac:dyDescent="0.25">
      <c r="A330" s="311"/>
      <c r="B330" s="312"/>
      <c r="C330" s="312"/>
      <c r="D330" s="312"/>
      <c r="E330" s="312"/>
      <c r="F330" s="312"/>
      <c r="G330" s="312"/>
      <c r="H330" s="312"/>
      <c r="I330" s="312"/>
      <c r="J330" s="312"/>
      <c r="K330" s="312"/>
      <c r="L330" s="312"/>
      <c r="M330" s="312"/>
      <c r="N330" s="312"/>
      <c r="O330" s="312"/>
      <c r="P330" s="312"/>
      <c r="Q330" s="313"/>
    </row>
    <row r="331" spans="1:17" s="1" customFormat="1" ht="25.5" customHeight="1" x14ac:dyDescent="0.3">
      <c r="A331" s="249" t="s">
        <v>102</v>
      </c>
      <c r="B331" s="314"/>
      <c r="C331" s="314"/>
      <c r="D331" s="314"/>
      <c r="E331" s="314"/>
      <c r="F331" s="314"/>
      <c r="G331" s="314"/>
      <c r="H331" s="314"/>
      <c r="I331" s="314"/>
      <c r="J331" s="314"/>
      <c r="K331" s="314"/>
      <c r="L331" s="314"/>
      <c r="M331" s="314"/>
      <c r="N331" s="314"/>
      <c r="O331" s="314"/>
      <c r="P331" s="314"/>
      <c r="Q331" s="249"/>
    </row>
    <row r="332" spans="1:17" s="1" customFormat="1" ht="21.75" customHeight="1" x14ac:dyDescent="0.25">
      <c r="A332" s="315"/>
      <c r="B332" s="316"/>
      <c r="C332" s="316"/>
      <c r="D332" s="316"/>
      <c r="E332" s="316"/>
      <c r="F332" s="316"/>
      <c r="G332" s="316"/>
      <c r="H332" s="316"/>
      <c r="I332" s="316"/>
      <c r="J332" s="316"/>
      <c r="K332" s="316"/>
      <c r="L332" s="316"/>
      <c r="M332" s="316"/>
      <c r="N332" s="316"/>
      <c r="O332" s="316"/>
      <c r="P332" s="316"/>
      <c r="Q332" s="317"/>
    </row>
    <row r="333" spans="1:17" s="1" customFormat="1" ht="21.75" customHeight="1" x14ac:dyDescent="0.25">
      <c r="A333" s="318" t="s">
        <v>66</v>
      </c>
      <c r="B333" s="319"/>
      <c r="C333" s="319"/>
      <c r="D333" s="319"/>
      <c r="E333" s="319"/>
      <c r="F333" s="319"/>
      <c r="G333" s="319"/>
      <c r="H333" s="319"/>
      <c r="I333" s="319"/>
      <c r="J333" s="319"/>
      <c r="K333" s="319"/>
      <c r="L333" s="319"/>
      <c r="M333" s="319"/>
      <c r="N333" s="319"/>
      <c r="O333" s="319"/>
      <c r="P333" s="319"/>
      <c r="Q333" s="320"/>
    </row>
    <row r="334" spans="1:17" s="1" customFormat="1" ht="61.5" customHeight="1" x14ac:dyDescent="0.25">
      <c r="A334" s="304" t="s">
        <v>208</v>
      </c>
      <c r="B334" s="304"/>
      <c r="C334" s="304"/>
      <c r="D334" s="304"/>
      <c r="E334" s="304"/>
      <c r="F334" s="304"/>
      <c r="G334" s="304"/>
      <c r="H334" s="304"/>
      <c r="I334" s="304"/>
      <c r="J334" s="304"/>
      <c r="K334" s="304"/>
      <c r="L334" s="304"/>
      <c r="M334" s="304"/>
      <c r="N334" s="304"/>
      <c r="O334" s="304"/>
      <c r="P334" s="304"/>
      <c r="Q334" s="304"/>
    </row>
    <row r="335" spans="1:17" s="1" customFormat="1" x14ac:dyDescent="0.25">
      <c r="A335" s="70"/>
      <c r="B335" s="109"/>
      <c r="C335" s="109"/>
      <c r="D335" s="109"/>
      <c r="E335" s="109"/>
      <c r="F335" s="109"/>
      <c r="G335" s="109"/>
      <c r="H335" s="109"/>
      <c r="I335" s="109"/>
      <c r="J335" s="109"/>
      <c r="K335" s="109"/>
      <c r="L335" s="109"/>
      <c r="M335" s="109"/>
      <c r="N335" s="109"/>
      <c r="O335" s="109"/>
      <c r="P335" s="109"/>
      <c r="Q335" s="72"/>
    </row>
    <row r="336" spans="1:17" s="1" customFormat="1" ht="44.25" customHeight="1" x14ac:dyDescent="0.25">
      <c r="A336" s="121" t="s">
        <v>85</v>
      </c>
      <c r="B336" s="122"/>
      <c r="C336" s="122"/>
      <c r="D336" s="122"/>
      <c r="E336" s="122"/>
      <c r="F336" s="122"/>
      <c r="G336" s="122"/>
      <c r="H336" s="122"/>
      <c r="I336" s="122"/>
      <c r="J336" s="122"/>
      <c r="K336" s="122"/>
      <c r="L336" s="122"/>
      <c r="M336" s="122"/>
      <c r="N336" s="122"/>
      <c r="O336" s="122"/>
      <c r="P336" s="122"/>
      <c r="Q336" s="123"/>
    </row>
    <row r="337" spans="1:17" s="1" customFormat="1" ht="43.5" customHeight="1" x14ac:dyDescent="0.25">
      <c r="A337" s="305" t="s">
        <v>201</v>
      </c>
      <c r="B337" s="306"/>
      <c r="C337" s="306"/>
      <c r="D337" s="306"/>
      <c r="E337" s="306"/>
      <c r="F337" s="306"/>
      <c r="G337" s="306"/>
      <c r="H337" s="306"/>
      <c r="I337" s="306"/>
      <c r="J337" s="306"/>
      <c r="K337" s="306"/>
      <c r="L337" s="306"/>
      <c r="M337" s="306"/>
      <c r="N337" s="306"/>
      <c r="O337" s="306"/>
      <c r="P337" s="306"/>
      <c r="Q337" s="307"/>
    </row>
    <row r="338" spans="1:17" s="1" customFormat="1" ht="39.75" customHeight="1" x14ac:dyDescent="0.25">
      <c r="A338" s="121" t="s">
        <v>67</v>
      </c>
      <c r="B338" s="122"/>
      <c r="C338" s="122"/>
      <c r="D338" s="122"/>
      <c r="E338" s="122"/>
      <c r="F338" s="122"/>
      <c r="G338" s="122"/>
      <c r="H338" s="122"/>
      <c r="I338" s="122"/>
      <c r="J338" s="122"/>
      <c r="K338" s="122"/>
      <c r="L338" s="122"/>
      <c r="M338" s="122"/>
      <c r="N338" s="122"/>
      <c r="O338" s="122"/>
      <c r="P338" s="122"/>
      <c r="Q338" s="123"/>
    </row>
    <row r="339" spans="1:17" s="1" customFormat="1" x14ac:dyDescent="0.25">
      <c r="A339" s="308"/>
      <c r="B339" s="309"/>
      <c r="C339" s="309"/>
      <c r="D339" s="309"/>
      <c r="E339" s="309"/>
      <c r="F339" s="309"/>
      <c r="G339" s="309"/>
      <c r="H339" s="309"/>
      <c r="I339" s="309"/>
      <c r="J339" s="309"/>
      <c r="K339" s="309"/>
      <c r="L339" s="309"/>
      <c r="M339" s="309"/>
      <c r="N339" s="309"/>
      <c r="O339" s="309"/>
      <c r="P339" s="309"/>
      <c r="Q339" s="310"/>
    </row>
    <row r="340" spans="1:17" s="1" customFormat="1" ht="24" customHeight="1" x14ac:dyDescent="0.25">
      <c r="A340" s="328" t="s">
        <v>169</v>
      </c>
      <c r="B340" s="329"/>
      <c r="C340" s="329"/>
      <c r="D340" s="329"/>
      <c r="E340" s="329"/>
      <c r="F340" s="329"/>
      <c r="G340" s="329"/>
      <c r="H340" s="329"/>
      <c r="I340" s="329"/>
      <c r="J340" s="329"/>
      <c r="K340" s="329"/>
      <c r="L340" s="329"/>
      <c r="M340" s="329"/>
      <c r="N340" s="329"/>
      <c r="O340" s="329"/>
      <c r="P340" s="329"/>
      <c r="Q340" s="330"/>
    </row>
    <row r="341" spans="1:17" s="1" customFormat="1" x14ac:dyDescent="0.25">
      <c r="A341" s="331" t="s">
        <v>288</v>
      </c>
      <c r="B341" s="332"/>
      <c r="C341" s="332"/>
      <c r="D341" s="332"/>
      <c r="E341" s="332"/>
      <c r="F341" s="332"/>
      <c r="G341" s="332"/>
      <c r="H341" s="332"/>
      <c r="I341" s="332"/>
      <c r="J341" s="332"/>
      <c r="K341" s="332"/>
      <c r="L341" s="332"/>
      <c r="M341" s="332"/>
      <c r="N341" s="332"/>
      <c r="O341" s="332"/>
      <c r="P341" s="332"/>
      <c r="Q341" s="333"/>
    </row>
    <row r="342" spans="1:17" s="1" customFormat="1" x14ac:dyDescent="0.25">
      <c r="A342" s="36"/>
      <c r="B342" s="37"/>
      <c r="C342" s="37"/>
      <c r="D342" s="37"/>
      <c r="E342" s="37"/>
      <c r="F342" s="37"/>
      <c r="G342" s="37"/>
      <c r="H342" s="37"/>
      <c r="I342" s="37"/>
      <c r="J342" s="37"/>
      <c r="K342" s="37"/>
      <c r="L342" s="37"/>
      <c r="M342" s="37"/>
      <c r="N342" s="37"/>
      <c r="O342" s="37"/>
      <c r="P342" s="37"/>
      <c r="Q342" s="38"/>
    </row>
    <row r="343" spans="1:17" s="1" customFormat="1" ht="20.25" customHeight="1" x14ac:dyDescent="0.25">
      <c r="A343" s="334" t="s">
        <v>245</v>
      </c>
      <c r="B343" s="335"/>
      <c r="C343" s="335"/>
      <c r="D343" s="335"/>
      <c r="E343" s="335"/>
      <c r="F343" s="335"/>
      <c r="G343" s="335"/>
      <c r="H343" s="335"/>
      <c r="I343" s="335"/>
      <c r="J343" s="335"/>
      <c r="K343" s="335"/>
      <c r="L343" s="335"/>
      <c r="M343" s="335"/>
      <c r="N343" s="335"/>
      <c r="O343" s="335"/>
      <c r="P343" s="335"/>
      <c r="Q343" s="334"/>
    </row>
    <row r="344" spans="1:17" s="1" customFormat="1" ht="34.5" customHeight="1" x14ac:dyDescent="0.25">
      <c r="A344" s="203" t="s">
        <v>274</v>
      </c>
      <c r="B344" s="336"/>
      <c r="C344" s="336"/>
      <c r="D344" s="336"/>
      <c r="E344" s="336"/>
      <c r="F344" s="336"/>
      <c r="G344" s="336"/>
      <c r="H344" s="336"/>
      <c r="I344" s="336"/>
      <c r="J344" s="336"/>
      <c r="K344" s="336"/>
      <c r="L344" s="336"/>
      <c r="M344" s="336"/>
      <c r="N344" s="336"/>
      <c r="O344" s="336"/>
      <c r="P344" s="336"/>
      <c r="Q344" s="337"/>
    </row>
    <row r="345" spans="1:17" s="1" customFormat="1" ht="34.5" customHeight="1" x14ac:dyDescent="0.25">
      <c r="A345" s="305" t="s">
        <v>215</v>
      </c>
      <c r="B345" s="321"/>
      <c r="C345" s="321"/>
      <c r="D345" s="321"/>
      <c r="E345" s="321"/>
      <c r="F345" s="321"/>
      <c r="G345" s="321"/>
      <c r="H345" s="321"/>
      <c r="I345" s="321"/>
      <c r="J345" s="321"/>
      <c r="K345" s="321"/>
      <c r="L345" s="321"/>
      <c r="M345" s="321"/>
      <c r="N345" s="321"/>
      <c r="O345" s="321"/>
      <c r="P345" s="321"/>
      <c r="Q345" s="307"/>
    </row>
    <row r="346" spans="1:17" s="1" customFormat="1" ht="45.75" customHeight="1" x14ac:dyDescent="0.25">
      <c r="A346" s="305" t="s">
        <v>216</v>
      </c>
      <c r="B346" s="321"/>
      <c r="C346" s="321"/>
      <c r="D346" s="321"/>
      <c r="E346" s="321"/>
      <c r="F346" s="321"/>
      <c r="G346" s="321"/>
      <c r="H346" s="321"/>
      <c r="I346" s="321"/>
      <c r="J346" s="321"/>
      <c r="K346" s="321"/>
      <c r="L346" s="321"/>
      <c r="M346" s="321"/>
      <c r="N346" s="321"/>
      <c r="O346" s="321"/>
      <c r="P346" s="321"/>
      <c r="Q346" s="307"/>
    </row>
    <row r="347" spans="1:17" s="1" customFormat="1" ht="48" customHeight="1" x14ac:dyDescent="0.25">
      <c r="A347" s="322" t="s">
        <v>217</v>
      </c>
      <c r="B347" s="323"/>
      <c r="C347" s="323"/>
      <c r="D347" s="323"/>
      <c r="E347" s="323"/>
      <c r="F347" s="323"/>
      <c r="G347" s="323"/>
      <c r="H347" s="323"/>
      <c r="I347" s="323"/>
      <c r="J347" s="323"/>
      <c r="K347" s="323"/>
      <c r="L347" s="323"/>
      <c r="M347" s="323"/>
      <c r="N347" s="323"/>
      <c r="O347" s="323"/>
      <c r="P347" s="323"/>
      <c r="Q347" s="324"/>
    </row>
    <row r="348" spans="1:17" s="1" customFormat="1" ht="33" customHeight="1" x14ac:dyDescent="0.25">
      <c r="A348" s="322" t="s">
        <v>218</v>
      </c>
      <c r="B348" s="323"/>
      <c r="C348" s="323"/>
      <c r="D348" s="323"/>
      <c r="E348" s="323"/>
      <c r="F348" s="323"/>
      <c r="G348" s="323"/>
      <c r="H348" s="323"/>
      <c r="I348" s="323"/>
      <c r="J348" s="323"/>
      <c r="K348" s="323"/>
      <c r="L348" s="323"/>
      <c r="M348" s="323"/>
      <c r="N348" s="323"/>
      <c r="O348" s="323"/>
      <c r="P348" s="323"/>
      <c r="Q348" s="324"/>
    </row>
    <row r="349" spans="1:17" s="1" customFormat="1" ht="33" customHeight="1" x14ac:dyDescent="0.25">
      <c r="A349" s="322" t="s">
        <v>219</v>
      </c>
      <c r="B349" s="323"/>
      <c r="C349" s="323"/>
      <c r="D349" s="323"/>
      <c r="E349" s="323"/>
      <c r="F349" s="323"/>
      <c r="G349" s="323"/>
      <c r="H349" s="323"/>
      <c r="I349" s="323"/>
      <c r="J349" s="323"/>
      <c r="K349" s="323"/>
      <c r="L349" s="323"/>
      <c r="M349" s="323"/>
      <c r="N349" s="323"/>
      <c r="O349" s="323"/>
      <c r="P349" s="323"/>
      <c r="Q349" s="324"/>
    </row>
    <row r="350" spans="1:17" s="1" customFormat="1" ht="21" customHeight="1" x14ac:dyDescent="0.25">
      <c r="A350" s="325"/>
      <c r="B350" s="326"/>
      <c r="C350" s="326"/>
      <c r="D350" s="326"/>
      <c r="E350" s="326"/>
      <c r="F350" s="326"/>
      <c r="G350" s="326"/>
      <c r="H350" s="326"/>
      <c r="I350" s="326"/>
      <c r="J350" s="326"/>
      <c r="K350" s="326"/>
      <c r="L350" s="326"/>
      <c r="M350" s="326"/>
      <c r="N350" s="326"/>
      <c r="O350" s="326"/>
      <c r="P350" s="326"/>
      <c r="Q350" s="327"/>
    </row>
    <row r="351" spans="1:17" s="1" customFormat="1" ht="24" customHeight="1" x14ac:dyDescent="0.25">
      <c r="A351" s="318" t="s">
        <v>246</v>
      </c>
      <c r="B351" s="319"/>
      <c r="C351" s="319"/>
      <c r="D351" s="319"/>
      <c r="E351" s="319"/>
      <c r="F351" s="319"/>
      <c r="G351" s="319"/>
      <c r="H351" s="319"/>
      <c r="I351" s="319"/>
      <c r="J351" s="319"/>
      <c r="K351" s="319"/>
      <c r="L351" s="319"/>
      <c r="M351" s="319"/>
      <c r="N351" s="319"/>
      <c r="O351" s="319"/>
      <c r="P351" s="319"/>
      <c r="Q351" s="320"/>
    </row>
    <row r="352" spans="1:17" s="1" customFormat="1" ht="40.5" customHeight="1" x14ac:dyDescent="0.25">
      <c r="A352" s="203" t="s">
        <v>289</v>
      </c>
      <c r="B352" s="336"/>
      <c r="C352" s="336"/>
      <c r="D352" s="336"/>
      <c r="E352" s="336"/>
      <c r="F352" s="336"/>
      <c r="G352" s="336"/>
      <c r="H352" s="336"/>
      <c r="I352" s="336"/>
      <c r="J352" s="336"/>
      <c r="K352" s="336"/>
      <c r="L352" s="336"/>
      <c r="M352" s="336"/>
      <c r="N352" s="336"/>
      <c r="O352" s="336"/>
      <c r="P352" s="336"/>
      <c r="Q352" s="205"/>
    </row>
    <row r="353" spans="1:17" s="1" customFormat="1" ht="45" customHeight="1" x14ac:dyDescent="0.25">
      <c r="A353" s="345" t="s">
        <v>290</v>
      </c>
      <c r="B353" s="346"/>
      <c r="C353" s="346"/>
      <c r="D353" s="346"/>
      <c r="E353" s="346"/>
      <c r="F353" s="346"/>
      <c r="G353" s="346"/>
      <c r="H353" s="346"/>
      <c r="I353" s="346"/>
      <c r="J353" s="346"/>
      <c r="K353" s="346"/>
      <c r="L353" s="346"/>
      <c r="M353" s="346"/>
      <c r="N353" s="346"/>
      <c r="O353" s="346"/>
      <c r="P353" s="346"/>
      <c r="Q353" s="347"/>
    </row>
    <row r="354" spans="1:17" s="1" customFormat="1" x14ac:dyDescent="0.25">
      <c r="A354" s="348" t="s">
        <v>291</v>
      </c>
      <c r="B354" s="339"/>
      <c r="C354" s="339"/>
      <c r="D354" s="339"/>
      <c r="E354" s="339"/>
      <c r="F354" s="339"/>
      <c r="G354" s="339"/>
      <c r="H354" s="339"/>
      <c r="I354" s="339"/>
      <c r="J354" s="339"/>
      <c r="K354" s="339"/>
      <c r="L354" s="339"/>
      <c r="M354" s="339"/>
      <c r="N354" s="339"/>
      <c r="O354" s="339"/>
      <c r="P354" s="339"/>
      <c r="Q354" s="340"/>
    </row>
    <row r="355" spans="1:17" s="1" customFormat="1" ht="55.5" customHeight="1" x14ac:dyDescent="0.25">
      <c r="A355" s="349" t="s">
        <v>292</v>
      </c>
      <c r="B355" s="336"/>
      <c r="C355" s="336"/>
      <c r="D355" s="336"/>
      <c r="E355" s="336"/>
      <c r="F355" s="336"/>
      <c r="G355" s="336"/>
      <c r="H355" s="336"/>
      <c r="I355" s="336"/>
      <c r="J355" s="336"/>
      <c r="K355" s="336"/>
      <c r="L355" s="336"/>
      <c r="M355" s="336"/>
      <c r="N355" s="336"/>
      <c r="O355" s="336"/>
      <c r="P355" s="336"/>
      <c r="Q355" s="337"/>
    </row>
    <row r="356" spans="1:17" s="1" customFormat="1" ht="58.5" customHeight="1" x14ac:dyDescent="0.25">
      <c r="A356" s="305" t="s">
        <v>293</v>
      </c>
      <c r="B356" s="306"/>
      <c r="C356" s="306"/>
      <c r="D356" s="306"/>
      <c r="E356" s="306"/>
      <c r="F356" s="306"/>
      <c r="G356" s="306"/>
      <c r="H356" s="306"/>
      <c r="I356" s="306"/>
      <c r="J356" s="306"/>
      <c r="K356" s="306"/>
      <c r="L356" s="306"/>
      <c r="M356" s="306"/>
      <c r="N356" s="306"/>
      <c r="O356" s="306"/>
      <c r="P356" s="306"/>
      <c r="Q356" s="307"/>
    </row>
    <row r="357" spans="1:17" s="1" customFormat="1" ht="49.5" customHeight="1" x14ac:dyDescent="0.25">
      <c r="A357" s="338" t="s">
        <v>294</v>
      </c>
      <c r="B357" s="339"/>
      <c r="C357" s="339"/>
      <c r="D357" s="339"/>
      <c r="E357" s="339"/>
      <c r="F357" s="339"/>
      <c r="G357" s="339"/>
      <c r="H357" s="339"/>
      <c r="I357" s="339"/>
      <c r="J357" s="339"/>
      <c r="K357" s="339"/>
      <c r="L357" s="339"/>
      <c r="M357" s="339"/>
      <c r="N357" s="339"/>
      <c r="O357" s="339"/>
      <c r="P357" s="339"/>
      <c r="Q357" s="340"/>
    </row>
    <row r="358" spans="1:17" s="1" customFormat="1" x14ac:dyDescent="0.25">
      <c r="A358" s="27"/>
      <c r="B358" s="28"/>
      <c r="C358" s="28"/>
      <c r="D358" s="28"/>
      <c r="E358" s="28"/>
      <c r="F358" s="28"/>
      <c r="G358" s="28"/>
      <c r="H358" s="28"/>
      <c r="I358" s="28"/>
      <c r="J358" s="28"/>
      <c r="K358" s="28"/>
      <c r="L358" s="28"/>
      <c r="M358" s="28"/>
      <c r="N358" s="28"/>
      <c r="O358" s="28"/>
      <c r="P358" s="28"/>
      <c r="Q358" s="15"/>
    </row>
    <row r="359" spans="1:17" s="1" customFormat="1" ht="72.75" customHeight="1" x14ac:dyDescent="0.25">
      <c r="A359" s="242" t="s">
        <v>349</v>
      </c>
      <c r="B359" s="243"/>
      <c r="C359" s="243"/>
      <c r="D359" s="243"/>
      <c r="E359" s="243"/>
      <c r="F359" s="243"/>
      <c r="G359" s="243"/>
      <c r="H359" s="243"/>
      <c r="I359" s="243"/>
      <c r="J359" s="243"/>
      <c r="K359" s="243"/>
      <c r="L359" s="243"/>
      <c r="M359" s="243"/>
      <c r="N359" s="243"/>
      <c r="O359" s="243"/>
      <c r="P359" s="243"/>
      <c r="Q359" s="244"/>
    </row>
    <row r="360" spans="1:17" s="1" customFormat="1" x14ac:dyDescent="0.25">
      <c r="A360" s="341"/>
      <c r="B360" s="342"/>
      <c r="C360" s="342"/>
      <c r="D360" s="342"/>
      <c r="E360" s="342"/>
      <c r="F360" s="342"/>
      <c r="G360" s="342"/>
      <c r="H360" s="342"/>
      <c r="I360" s="342"/>
      <c r="J360" s="342"/>
      <c r="K360" s="342"/>
      <c r="L360" s="342"/>
      <c r="M360" s="342"/>
      <c r="N360" s="342"/>
      <c r="O360" s="342"/>
      <c r="P360" s="342"/>
      <c r="Q360" s="343"/>
    </row>
    <row r="361" spans="1:17" s="1" customFormat="1" ht="24" customHeight="1" x14ac:dyDescent="0.25">
      <c r="A361" s="344" t="s">
        <v>250</v>
      </c>
      <c r="B361" s="344"/>
      <c r="C361" s="344"/>
      <c r="D361" s="344"/>
      <c r="E361" s="344"/>
      <c r="F361" s="344"/>
      <c r="G361" s="344" t="s">
        <v>264</v>
      </c>
      <c r="H361" s="344"/>
      <c r="I361" s="344" t="s">
        <v>252</v>
      </c>
      <c r="J361" s="344"/>
      <c r="K361" s="344"/>
      <c r="L361" s="344" t="s">
        <v>333</v>
      </c>
      <c r="M361" s="344"/>
      <c r="N361" s="344"/>
      <c r="O361" s="344"/>
      <c r="P361" s="344"/>
      <c r="Q361" s="344"/>
    </row>
    <row r="362" spans="1:17" s="1" customFormat="1" ht="32.25" customHeight="1" x14ac:dyDescent="0.25">
      <c r="A362" s="66" t="s">
        <v>265</v>
      </c>
      <c r="B362" s="66"/>
      <c r="C362" s="66"/>
      <c r="D362" s="66"/>
      <c r="E362" s="66"/>
      <c r="F362" s="66"/>
      <c r="G362" s="247" t="s">
        <v>248</v>
      </c>
      <c r="H362" s="247"/>
      <c r="I362" s="290" t="s">
        <v>286</v>
      </c>
      <c r="J362" s="290"/>
      <c r="K362" s="290"/>
      <c r="L362" s="359">
        <v>7192736.3499999996</v>
      </c>
      <c r="M362" s="359"/>
      <c r="N362" s="359"/>
      <c r="O362" s="359"/>
      <c r="P362" s="359"/>
      <c r="Q362" s="359"/>
    </row>
    <row r="363" spans="1:17" s="1" customFormat="1" ht="16.5" customHeight="1" x14ac:dyDescent="0.25">
      <c r="A363" s="357" t="s">
        <v>251</v>
      </c>
      <c r="B363" s="357"/>
      <c r="C363" s="357"/>
      <c r="D363" s="357"/>
      <c r="E363" s="357"/>
      <c r="F363" s="357"/>
      <c r="G363" s="358" t="s">
        <v>249</v>
      </c>
      <c r="H363" s="358"/>
      <c r="I363" s="290" t="s">
        <v>253</v>
      </c>
      <c r="J363" s="290"/>
      <c r="K363" s="290"/>
      <c r="L363" s="360">
        <v>673889.27</v>
      </c>
      <c r="M363" s="360"/>
      <c r="N363" s="360"/>
      <c r="O363" s="360"/>
      <c r="P363" s="360"/>
      <c r="Q363" s="360"/>
    </row>
    <row r="364" spans="1:17" s="1" customFormat="1" x14ac:dyDescent="0.25">
      <c r="A364" s="283" t="s">
        <v>263</v>
      </c>
      <c r="B364" s="283"/>
      <c r="C364" s="283"/>
      <c r="D364" s="283"/>
      <c r="E364" s="283"/>
      <c r="F364" s="283"/>
      <c r="G364" s="283"/>
      <c r="H364" s="283"/>
      <c r="I364" s="283"/>
      <c r="J364" s="283"/>
      <c r="K364" s="283"/>
      <c r="L364" s="361">
        <f>SUM(L362:Q363)</f>
        <v>7866625.6199999992</v>
      </c>
      <c r="M364" s="361"/>
      <c r="N364" s="361"/>
      <c r="O364" s="361"/>
      <c r="P364" s="361"/>
      <c r="Q364" s="361"/>
    </row>
    <row r="365" spans="1:17" s="1" customFormat="1" ht="18.75" customHeight="1" x14ac:dyDescent="0.25">
      <c r="A365" s="350"/>
      <c r="B365" s="351"/>
      <c r="C365" s="351"/>
      <c r="D365" s="351"/>
      <c r="E365" s="351"/>
      <c r="F365" s="351"/>
      <c r="G365" s="351"/>
      <c r="H365" s="351"/>
      <c r="I365" s="351"/>
      <c r="J365" s="351"/>
      <c r="K365" s="351"/>
      <c r="L365" s="351"/>
      <c r="M365" s="351"/>
      <c r="N365" s="351"/>
      <c r="O365" s="351"/>
      <c r="P365" s="351"/>
      <c r="Q365" s="352"/>
    </row>
    <row r="366" spans="1:17" s="1" customFormat="1" ht="20.25" customHeight="1" x14ac:dyDescent="0.25">
      <c r="A366" s="68" t="s">
        <v>202</v>
      </c>
      <c r="B366" s="68"/>
      <c r="C366" s="68"/>
      <c r="D366" s="68"/>
      <c r="E366" s="68"/>
      <c r="F366" s="68"/>
      <c r="G366" s="68"/>
      <c r="H366" s="68"/>
      <c r="I366" s="68"/>
      <c r="J366" s="68"/>
      <c r="K366" s="68"/>
      <c r="L366" s="68"/>
      <c r="M366" s="68"/>
      <c r="N366" s="68"/>
      <c r="O366" s="68"/>
      <c r="P366" s="68"/>
      <c r="Q366" s="68"/>
    </row>
    <row r="367" spans="1:17" s="1" customFormat="1" ht="126" customHeight="1" x14ac:dyDescent="0.25">
      <c r="A367" s="114" t="s">
        <v>238</v>
      </c>
      <c r="B367" s="353"/>
      <c r="C367" s="353"/>
      <c r="D367" s="353"/>
      <c r="E367" s="353"/>
      <c r="F367" s="353"/>
      <c r="G367" s="353"/>
      <c r="H367" s="353"/>
      <c r="I367" s="353"/>
      <c r="J367" s="353"/>
      <c r="K367" s="353"/>
      <c r="L367" s="353"/>
      <c r="M367" s="353"/>
      <c r="N367" s="353"/>
      <c r="O367" s="353"/>
      <c r="P367" s="353"/>
      <c r="Q367" s="116"/>
    </row>
    <row r="368" spans="1:17" s="1" customFormat="1" ht="50.25" customHeight="1" x14ac:dyDescent="0.25">
      <c r="A368" s="354" t="s">
        <v>287</v>
      </c>
      <c r="B368" s="355"/>
      <c r="C368" s="355"/>
      <c r="D368" s="355"/>
      <c r="E368" s="355"/>
      <c r="F368" s="355"/>
      <c r="G368" s="355"/>
      <c r="H368" s="355"/>
      <c r="I368" s="355"/>
      <c r="J368" s="355"/>
      <c r="K368" s="355"/>
      <c r="L368" s="355"/>
      <c r="M368" s="355"/>
      <c r="N368" s="355"/>
      <c r="O368" s="355"/>
      <c r="P368" s="355"/>
      <c r="Q368" s="356"/>
    </row>
    <row r="369" spans="1:17" s="1" customFormat="1" ht="78.75" customHeight="1" x14ac:dyDescent="0.25">
      <c r="A369" s="121" t="s">
        <v>239</v>
      </c>
      <c r="B369" s="122"/>
      <c r="C369" s="122"/>
      <c r="D369" s="122"/>
      <c r="E369" s="122"/>
      <c r="F369" s="122"/>
      <c r="G369" s="122"/>
      <c r="H369" s="122"/>
      <c r="I369" s="122"/>
      <c r="J369" s="122"/>
      <c r="K369" s="122"/>
      <c r="L369" s="122"/>
      <c r="M369" s="122"/>
      <c r="N369" s="122"/>
      <c r="O369" s="122"/>
      <c r="P369" s="122"/>
      <c r="Q369" s="123"/>
    </row>
    <row r="370" spans="1:17" s="1" customFormat="1" x14ac:dyDescent="0.25">
      <c r="A370" s="103"/>
      <c r="B370" s="104"/>
      <c r="C370" s="104"/>
      <c r="D370" s="104"/>
      <c r="E370" s="104"/>
      <c r="F370" s="104"/>
      <c r="G370" s="104"/>
      <c r="H370" s="104"/>
      <c r="I370" s="104"/>
      <c r="J370" s="104"/>
      <c r="K370" s="104"/>
      <c r="L370" s="104"/>
      <c r="M370" s="104"/>
      <c r="N370" s="104"/>
      <c r="O370" s="104"/>
      <c r="P370" s="104"/>
      <c r="Q370" s="105"/>
    </row>
    <row r="371" spans="1:17" s="1" customFormat="1" ht="19.5" customHeight="1" x14ac:dyDescent="0.25">
      <c r="A371" s="318" t="s">
        <v>68</v>
      </c>
      <c r="B371" s="319"/>
      <c r="C371" s="319"/>
      <c r="D371" s="319"/>
      <c r="E371" s="319"/>
      <c r="F371" s="319"/>
      <c r="G371" s="319"/>
      <c r="H371" s="319"/>
      <c r="I371" s="319"/>
      <c r="J371" s="319"/>
      <c r="K371" s="319"/>
      <c r="L371" s="319"/>
      <c r="M371" s="319"/>
      <c r="N371" s="319"/>
      <c r="O371" s="319"/>
      <c r="P371" s="319"/>
      <c r="Q371" s="320"/>
    </row>
    <row r="372" spans="1:17" s="1" customFormat="1" ht="108.75" customHeight="1" x14ac:dyDescent="0.25">
      <c r="A372" s="114" t="s">
        <v>275</v>
      </c>
      <c r="B372" s="115"/>
      <c r="C372" s="115"/>
      <c r="D372" s="115"/>
      <c r="E372" s="115"/>
      <c r="F372" s="115"/>
      <c r="G372" s="115"/>
      <c r="H372" s="115"/>
      <c r="I372" s="115"/>
      <c r="J372" s="115"/>
      <c r="K372" s="115"/>
      <c r="L372" s="115"/>
      <c r="M372" s="115"/>
      <c r="N372" s="115"/>
      <c r="O372" s="115"/>
      <c r="P372" s="115"/>
      <c r="Q372" s="116"/>
    </row>
    <row r="373" spans="1:17" s="1" customFormat="1" x14ac:dyDescent="0.25">
      <c r="A373" s="217"/>
      <c r="B373" s="280"/>
      <c r="C373" s="280"/>
      <c r="D373" s="280"/>
      <c r="E373" s="280"/>
      <c r="F373" s="280"/>
      <c r="G373" s="280"/>
      <c r="H373" s="280"/>
      <c r="I373" s="280"/>
      <c r="J373" s="280"/>
      <c r="K373" s="280"/>
      <c r="L373" s="280"/>
      <c r="M373" s="280"/>
      <c r="N373" s="280"/>
      <c r="O373" s="280"/>
      <c r="P373" s="280"/>
      <c r="Q373" s="219"/>
    </row>
    <row r="374" spans="1:17" ht="21.75" customHeight="1" x14ac:dyDescent="0.25">
      <c r="A374" s="318" t="s">
        <v>69</v>
      </c>
      <c r="B374" s="319"/>
      <c r="C374" s="319"/>
      <c r="D374" s="319"/>
      <c r="E374" s="319"/>
      <c r="F374" s="319"/>
      <c r="G374" s="319"/>
      <c r="H374" s="319"/>
      <c r="I374" s="319"/>
      <c r="J374" s="319"/>
      <c r="K374" s="319"/>
      <c r="L374" s="319"/>
      <c r="M374" s="319"/>
      <c r="N374" s="319"/>
      <c r="O374" s="319"/>
      <c r="P374" s="319"/>
      <c r="Q374" s="320"/>
    </row>
    <row r="375" spans="1:17" ht="21.75" customHeight="1" x14ac:dyDescent="0.25">
      <c r="A375" s="382" t="s">
        <v>295</v>
      </c>
      <c r="B375" s="210"/>
      <c r="C375" s="210"/>
      <c r="D375" s="210"/>
      <c r="E375" s="210"/>
      <c r="F375" s="210"/>
      <c r="G375" s="210"/>
      <c r="H375" s="210"/>
      <c r="I375" s="210"/>
      <c r="J375" s="210"/>
      <c r="K375" s="210"/>
      <c r="L375" s="210"/>
      <c r="M375" s="210"/>
      <c r="N375" s="210"/>
      <c r="O375" s="210"/>
      <c r="P375" s="210"/>
      <c r="Q375" s="211"/>
    </row>
    <row r="376" spans="1:17" x14ac:dyDescent="0.25">
      <c r="A376" s="85"/>
      <c r="B376" s="86"/>
      <c r="C376" s="86"/>
      <c r="D376" s="86"/>
      <c r="E376" s="86"/>
      <c r="F376" s="86"/>
      <c r="G376" s="86"/>
      <c r="H376" s="86"/>
      <c r="I376" s="86"/>
      <c r="J376" s="86"/>
      <c r="K376" s="86"/>
      <c r="L376" s="86"/>
      <c r="M376" s="86"/>
      <c r="N376" s="86"/>
      <c r="O376" s="86"/>
      <c r="P376" s="86"/>
      <c r="Q376" s="87"/>
    </row>
    <row r="377" spans="1:17" ht="20.25" customHeight="1" x14ac:dyDescent="0.25">
      <c r="A377" s="318" t="s">
        <v>240</v>
      </c>
      <c r="B377" s="319"/>
      <c r="C377" s="319"/>
      <c r="D377" s="319"/>
      <c r="E377" s="319"/>
      <c r="F377" s="319"/>
      <c r="G377" s="319"/>
      <c r="H377" s="319"/>
      <c r="I377" s="319"/>
      <c r="J377" s="319"/>
      <c r="K377" s="319"/>
      <c r="L377" s="319"/>
      <c r="M377" s="319"/>
      <c r="N377" s="319"/>
      <c r="O377" s="319"/>
      <c r="P377" s="319"/>
      <c r="Q377" s="320"/>
    </row>
    <row r="378" spans="1:17" ht="33.75" customHeight="1" x14ac:dyDescent="0.25">
      <c r="A378" s="117" t="s">
        <v>328</v>
      </c>
      <c r="B378" s="118"/>
      <c r="C378" s="118"/>
      <c r="D378" s="118"/>
      <c r="E378" s="118"/>
      <c r="F378" s="118"/>
      <c r="G378" s="118"/>
      <c r="H378" s="118"/>
      <c r="I378" s="118"/>
      <c r="J378" s="118"/>
      <c r="K378" s="118"/>
      <c r="L378" s="118"/>
      <c r="M378" s="118"/>
      <c r="N378" s="118"/>
      <c r="O378" s="118"/>
      <c r="P378" s="118"/>
      <c r="Q378" s="384"/>
    </row>
    <row r="379" spans="1:17" x14ac:dyDescent="0.25">
      <c r="A379" s="91"/>
      <c r="B379" s="92"/>
      <c r="C379" s="92"/>
      <c r="D379" s="92"/>
      <c r="E379" s="92"/>
      <c r="F379" s="92"/>
      <c r="G379" s="92"/>
      <c r="H379" s="92"/>
      <c r="I379" s="92"/>
      <c r="J379" s="92"/>
      <c r="K379" s="92"/>
      <c r="L379" s="92"/>
      <c r="M379" s="92"/>
      <c r="N379" s="92"/>
      <c r="O379" s="92"/>
      <c r="P379" s="92"/>
      <c r="Q379" s="93"/>
    </row>
    <row r="380" spans="1:17" ht="24.75" customHeight="1" x14ac:dyDescent="0.25">
      <c r="A380" s="318" t="s">
        <v>70</v>
      </c>
      <c r="B380" s="319"/>
      <c r="C380" s="319"/>
      <c r="D380" s="319"/>
      <c r="E380" s="319"/>
      <c r="F380" s="319"/>
      <c r="G380" s="319"/>
      <c r="H380" s="319"/>
      <c r="I380" s="319"/>
      <c r="J380" s="319"/>
      <c r="K380" s="319"/>
      <c r="L380" s="319"/>
      <c r="M380" s="319"/>
      <c r="N380" s="319"/>
      <c r="O380" s="319"/>
      <c r="P380" s="319"/>
      <c r="Q380" s="320"/>
    </row>
    <row r="381" spans="1:17" ht="34.5" customHeight="1" x14ac:dyDescent="0.25">
      <c r="A381" s="385" t="s">
        <v>296</v>
      </c>
      <c r="B381" s="385"/>
      <c r="C381" s="385"/>
      <c r="D381" s="385"/>
      <c r="E381" s="385"/>
      <c r="F381" s="385"/>
      <c r="G381" s="385"/>
      <c r="H381" s="385"/>
      <c r="I381" s="385"/>
      <c r="J381" s="385"/>
      <c r="K381" s="385"/>
      <c r="L381" s="385"/>
      <c r="M381" s="385"/>
      <c r="N381" s="385"/>
      <c r="O381" s="385"/>
      <c r="P381" s="385"/>
      <c r="Q381" s="385"/>
    </row>
    <row r="382" spans="1:17" x14ac:dyDescent="0.25">
      <c r="A382" s="29"/>
      <c r="B382" s="29"/>
      <c r="C382" s="29"/>
      <c r="D382" s="29"/>
      <c r="E382" s="29"/>
      <c r="F382" s="29"/>
      <c r="G382" s="29"/>
      <c r="H382" s="29"/>
      <c r="I382" s="29"/>
      <c r="J382" s="29"/>
      <c r="K382" s="29"/>
      <c r="L382" s="29"/>
      <c r="M382" s="29"/>
      <c r="N382" s="29"/>
      <c r="O382" s="29"/>
      <c r="P382" s="29"/>
      <c r="Q382" s="29"/>
    </row>
    <row r="383" spans="1:17" ht="21.75" customHeight="1" x14ac:dyDescent="0.25">
      <c r="A383" s="68" t="s">
        <v>241</v>
      </c>
      <c r="B383" s="68"/>
      <c r="C383" s="68"/>
      <c r="D383" s="68"/>
      <c r="E383" s="68"/>
      <c r="F383" s="68"/>
      <c r="G383" s="68"/>
      <c r="H383" s="68"/>
      <c r="I383" s="68"/>
      <c r="J383" s="68"/>
      <c r="K383" s="68"/>
      <c r="L383" s="68"/>
      <c r="M383" s="68"/>
      <c r="N383" s="68"/>
      <c r="O383" s="68"/>
      <c r="P383" s="68"/>
      <c r="Q383" s="68"/>
    </row>
    <row r="384" spans="1:17" ht="163.5" customHeight="1" x14ac:dyDescent="0.25">
      <c r="A384" s="305" t="s">
        <v>350</v>
      </c>
      <c r="B384" s="346"/>
      <c r="C384" s="346"/>
      <c r="D384" s="346"/>
      <c r="E384" s="346"/>
      <c r="F384" s="346"/>
      <c r="G384" s="346"/>
      <c r="H384" s="346"/>
      <c r="I384" s="346"/>
      <c r="J384" s="346"/>
      <c r="K384" s="346"/>
      <c r="L384" s="346"/>
      <c r="M384" s="346"/>
      <c r="N384" s="346"/>
      <c r="O384" s="346"/>
      <c r="P384" s="346"/>
      <c r="Q384" s="307"/>
    </row>
    <row r="385" spans="1:17" x14ac:dyDescent="0.25">
      <c r="A385" s="103"/>
      <c r="B385" s="104"/>
      <c r="C385" s="104"/>
      <c r="D385" s="104"/>
      <c r="E385" s="104"/>
      <c r="F385" s="104"/>
      <c r="G385" s="104"/>
      <c r="H385" s="104"/>
      <c r="I385" s="104"/>
      <c r="J385" s="104"/>
      <c r="K385" s="104"/>
      <c r="L385" s="104"/>
      <c r="M385" s="104"/>
      <c r="N385" s="104"/>
      <c r="O385" s="104"/>
      <c r="P385" s="104"/>
      <c r="Q385" s="105"/>
    </row>
    <row r="386" spans="1:17" ht="19.5" customHeight="1" x14ac:dyDescent="0.25">
      <c r="A386" s="386" t="s">
        <v>71</v>
      </c>
      <c r="B386" s="387"/>
      <c r="C386" s="387"/>
      <c r="D386" s="387"/>
      <c r="E386" s="387"/>
      <c r="F386" s="388"/>
      <c r="G386" s="7" t="s">
        <v>72</v>
      </c>
      <c r="H386" s="7" t="s">
        <v>111</v>
      </c>
      <c r="I386" s="8" t="s">
        <v>113</v>
      </c>
      <c r="J386" s="8" t="s">
        <v>114</v>
      </c>
      <c r="K386" s="7" t="s">
        <v>121</v>
      </c>
      <c r="L386" s="8" t="s">
        <v>122</v>
      </c>
      <c r="M386" s="8" t="s">
        <v>124</v>
      </c>
      <c r="N386" s="9" t="s">
        <v>126</v>
      </c>
      <c r="O386" s="12" t="s">
        <v>127</v>
      </c>
      <c r="P386" s="8" t="s">
        <v>129</v>
      </c>
      <c r="Q386" s="12" t="s">
        <v>130</v>
      </c>
    </row>
    <row r="387" spans="1:17" ht="15" customHeight="1" x14ac:dyDescent="0.25">
      <c r="A387" s="383"/>
      <c r="B387" s="383"/>
      <c r="C387" s="383"/>
      <c r="D387" s="383"/>
      <c r="E387" s="383"/>
      <c r="F387" s="383"/>
      <c r="G387" s="383"/>
      <c r="H387" s="383"/>
      <c r="I387" s="383"/>
      <c r="J387" s="383"/>
      <c r="K387" s="383"/>
      <c r="L387" s="383"/>
      <c r="M387" s="383"/>
      <c r="N387" s="383"/>
      <c r="O387" s="383"/>
      <c r="P387" s="383"/>
      <c r="Q387" s="383"/>
    </row>
    <row r="388" spans="1:17" ht="15" customHeight="1" x14ac:dyDescent="0.25">
      <c r="A388" s="127" t="s">
        <v>73</v>
      </c>
      <c r="B388" s="127"/>
      <c r="C388" s="127"/>
      <c r="D388" s="127"/>
      <c r="E388" s="127"/>
      <c r="F388" s="127"/>
      <c r="G388" s="20">
        <v>90425262.75</v>
      </c>
      <c r="H388" s="20">
        <v>46619105.079999998</v>
      </c>
      <c r="I388" s="21">
        <v>31368693</v>
      </c>
      <c r="J388" s="21">
        <v>19347790.890000001</v>
      </c>
      <c r="K388" s="21">
        <v>23304970.899999999</v>
      </c>
      <c r="L388" s="21">
        <v>22769772.350000001</v>
      </c>
      <c r="M388" s="21">
        <v>18376952.59</v>
      </c>
      <c r="N388" s="22">
        <v>19045079.539999999</v>
      </c>
      <c r="O388" s="21">
        <v>17822981.890000001</v>
      </c>
      <c r="P388" s="21">
        <v>17582991.27</v>
      </c>
      <c r="Q388" s="21">
        <v>29964315.84</v>
      </c>
    </row>
    <row r="389" spans="1:17" ht="15" customHeight="1" x14ac:dyDescent="0.25">
      <c r="A389" s="127" t="s">
        <v>74</v>
      </c>
      <c r="B389" s="127"/>
      <c r="C389" s="127"/>
      <c r="D389" s="127"/>
      <c r="E389" s="127"/>
      <c r="F389" s="127"/>
      <c r="G389" s="20">
        <v>14293580.800000001</v>
      </c>
      <c r="H389" s="20">
        <v>15109869.77</v>
      </c>
      <c r="I389" s="21">
        <v>20246758.710000001</v>
      </c>
      <c r="J389" s="21">
        <v>17759473.609999999</v>
      </c>
      <c r="K389" s="21">
        <v>16182865.24</v>
      </c>
      <c r="L389" s="21">
        <v>14634551.68</v>
      </c>
      <c r="M389" s="21">
        <v>14596201.779999999</v>
      </c>
      <c r="N389" s="22">
        <v>17542016.780000001</v>
      </c>
      <c r="O389" s="21">
        <v>15370773.76</v>
      </c>
      <c r="P389" s="21">
        <v>14297313.539999999</v>
      </c>
      <c r="Q389" s="21">
        <v>16628360.9</v>
      </c>
    </row>
    <row r="390" spans="1:17" ht="15" customHeight="1" x14ac:dyDescent="0.25">
      <c r="A390" s="127" t="s">
        <v>75</v>
      </c>
      <c r="B390" s="127"/>
      <c r="C390" s="127"/>
      <c r="D390" s="127"/>
      <c r="E390" s="127"/>
      <c r="F390" s="127"/>
      <c r="G390" s="20">
        <v>127669.85</v>
      </c>
      <c r="H390" s="20">
        <v>136183.70000000001</v>
      </c>
      <c r="I390" s="21">
        <v>152600.01</v>
      </c>
      <c r="J390" s="21">
        <v>947878.86</v>
      </c>
      <c r="K390" s="21">
        <v>1122663.24</v>
      </c>
      <c r="L390" s="21">
        <v>110997.92</v>
      </c>
      <c r="M390" s="22">
        <v>3593813.17</v>
      </c>
      <c r="N390" s="22">
        <v>1675606.9</v>
      </c>
      <c r="O390" s="21">
        <v>1726122.17</v>
      </c>
      <c r="P390" s="21">
        <v>1583922.01</v>
      </c>
      <c r="Q390" s="21">
        <v>2874670.76</v>
      </c>
    </row>
    <row r="391" spans="1:17" ht="27.75" customHeight="1" x14ac:dyDescent="0.25">
      <c r="A391" s="127" t="s">
        <v>76</v>
      </c>
      <c r="B391" s="127"/>
      <c r="C391" s="127"/>
      <c r="D391" s="127"/>
      <c r="E391" s="127"/>
      <c r="F391" s="127"/>
      <c r="G391" s="20">
        <v>253482.7</v>
      </c>
      <c r="H391" s="20">
        <v>494380.48</v>
      </c>
      <c r="I391" s="20">
        <v>2689125.52</v>
      </c>
      <c r="J391" s="20">
        <v>24993469.75</v>
      </c>
      <c r="K391" s="20">
        <v>863938.95</v>
      </c>
      <c r="L391" s="20">
        <v>959358.52</v>
      </c>
      <c r="M391" s="20">
        <v>1265521.17</v>
      </c>
      <c r="N391" s="23">
        <v>834061.28</v>
      </c>
      <c r="O391" s="20">
        <v>965990.93</v>
      </c>
      <c r="P391" s="20">
        <v>421235.42</v>
      </c>
      <c r="Q391" s="20">
        <v>472630.05</v>
      </c>
    </row>
    <row r="392" spans="1:17" ht="27.75" customHeight="1" x14ac:dyDescent="0.25">
      <c r="A392" s="381" t="s">
        <v>297</v>
      </c>
      <c r="B392" s="381"/>
      <c r="C392" s="381"/>
      <c r="D392" s="381"/>
      <c r="E392" s="381"/>
      <c r="F392" s="381"/>
      <c r="G392" s="24">
        <f t="shared" ref="G392:N392" si="5">SUM(G388:G391)</f>
        <v>105099996.09999999</v>
      </c>
      <c r="H392" s="24">
        <f t="shared" si="5"/>
        <v>62359539.029999994</v>
      </c>
      <c r="I392" s="24">
        <f t="shared" si="5"/>
        <v>54457177.240000002</v>
      </c>
      <c r="J392" s="24">
        <f t="shared" si="5"/>
        <v>63048613.109999999</v>
      </c>
      <c r="K392" s="24">
        <f t="shared" si="5"/>
        <v>41474438.330000006</v>
      </c>
      <c r="L392" s="24">
        <f t="shared" si="5"/>
        <v>38474680.470000006</v>
      </c>
      <c r="M392" s="24">
        <f t="shared" si="5"/>
        <v>37832488.710000001</v>
      </c>
      <c r="N392" s="25">
        <f t="shared" si="5"/>
        <v>39096764.5</v>
      </c>
      <c r="O392" s="24">
        <f>SUM(O388:O391)</f>
        <v>35885868.75</v>
      </c>
      <c r="P392" s="24">
        <f>SUM(P388:P391)</f>
        <v>33885462.240000002</v>
      </c>
      <c r="Q392" s="24">
        <f>SUM(Q388:Q391)</f>
        <v>49939977.549999997</v>
      </c>
    </row>
    <row r="393" spans="1:17" ht="15" customHeight="1" x14ac:dyDescent="0.25">
      <c r="A393" s="127" t="s">
        <v>3</v>
      </c>
      <c r="B393" s="127"/>
      <c r="C393" s="127"/>
      <c r="D393" s="127"/>
      <c r="E393" s="127"/>
      <c r="F393" s="127"/>
      <c r="G393" s="20">
        <v>149299324.65000001</v>
      </c>
      <c r="H393" s="20">
        <v>212701359.28</v>
      </c>
      <c r="I393" s="21">
        <v>144857927.28999999</v>
      </c>
      <c r="J393" s="21">
        <v>180413170.41999999</v>
      </c>
      <c r="K393" s="21">
        <v>139854270.19</v>
      </c>
      <c r="L393" s="21">
        <v>141434521</v>
      </c>
      <c r="M393" s="21">
        <v>139681117.19999999</v>
      </c>
      <c r="N393" s="22">
        <v>138718027.81999999</v>
      </c>
      <c r="O393" s="21">
        <v>134555354.63</v>
      </c>
      <c r="P393" s="21">
        <v>124309693.62</v>
      </c>
      <c r="Q393" s="21">
        <v>139547368.90000001</v>
      </c>
    </row>
    <row r="394" spans="1:17" s="1" customFormat="1" ht="15" customHeight="1" x14ac:dyDescent="0.25">
      <c r="A394" s="127" t="s">
        <v>87</v>
      </c>
      <c r="B394" s="127"/>
      <c r="C394" s="127"/>
      <c r="D394" s="127"/>
      <c r="E394" s="127"/>
      <c r="F394" s="127"/>
      <c r="G394" s="20">
        <v>57976214</v>
      </c>
      <c r="H394" s="20">
        <v>57976214</v>
      </c>
      <c r="I394" s="21">
        <v>59207520</v>
      </c>
      <c r="J394" s="21">
        <v>58386648</v>
      </c>
      <c r="K394" s="21">
        <v>58386648</v>
      </c>
      <c r="L394" s="21">
        <v>58386648</v>
      </c>
      <c r="M394" s="21">
        <v>58386648</v>
      </c>
      <c r="N394" s="22">
        <v>58386648</v>
      </c>
      <c r="O394" s="21">
        <v>58386648</v>
      </c>
      <c r="P394" s="21">
        <v>58386642</v>
      </c>
      <c r="Q394" s="21">
        <v>42498442</v>
      </c>
    </row>
    <row r="395" spans="1:17" s="1" customFormat="1" x14ac:dyDescent="0.25">
      <c r="A395" s="127" t="s">
        <v>88</v>
      </c>
      <c r="B395" s="127"/>
      <c r="C395" s="127"/>
      <c r="D395" s="127"/>
      <c r="E395" s="127"/>
      <c r="F395" s="127"/>
      <c r="G395" s="20">
        <v>2833371.26</v>
      </c>
      <c r="H395" s="20">
        <v>637.1</v>
      </c>
      <c r="I395" s="20">
        <v>1349.45</v>
      </c>
      <c r="J395" s="20">
        <f>4578514.5+4395.76</f>
        <v>4582910.26</v>
      </c>
      <c r="K395" s="21">
        <v>9048681.0399999991</v>
      </c>
      <c r="L395" s="21">
        <v>13474701.060000001</v>
      </c>
      <c r="M395" s="21">
        <v>1493013.01</v>
      </c>
      <c r="N395" s="22">
        <v>5168406.95</v>
      </c>
      <c r="O395" s="21">
        <v>2503269.4900000002</v>
      </c>
      <c r="P395" s="21">
        <f>1619115.5+11074.69</f>
        <v>1630190.19</v>
      </c>
      <c r="Q395" s="21">
        <v>14573513.76</v>
      </c>
    </row>
    <row r="396" spans="1:17" s="1" customFormat="1" ht="30" customHeight="1" x14ac:dyDescent="0.25">
      <c r="A396" s="128" t="s">
        <v>89</v>
      </c>
      <c r="B396" s="128"/>
      <c r="C396" s="128"/>
      <c r="D396" s="128"/>
      <c r="E396" s="128"/>
      <c r="F396" s="128"/>
      <c r="G396" s="20">
        <v>333128.25</v>
      </c>
      <c r="H396" s="20">
        <v>99907.64</v>
      </c>
      <c r="I396" s="20">
        <v>430929.68</v>
      </c>
      <c r="J396" s="20">
        <v>862067.68</v>
      </c>
      <c r="K396" s="20">
        <v>83064.36</v>
      </c>
      <c r="L396" s="20">
        <v>19651.599999999999</v>
      </c>
      <c r="M396" s="20">
        <v>537044.82999999996</v>
      </c>
      <c r="N396" s="23">
        <v>28107.72</v>
      </c>
      <c r="O396" s="20">
        <v>83806.27</v>
      </c>
      <c r="P396" s="20">
        <v>116823.66</v>
      </c>
      <c r="Q396" s="20">
        <v>231118.85</v>
      </c>
    </row>
    <row r="397" spans="1:17" s="1" customFormat="1" ht="31.5" customHeight="1" x14ac:dyDescent="0.25">
      <c r="A397" s="127" t="s">
        <v>90</v>
      </c>
      <c r="B397" s="127"/>
      <c r="C397" s="127"/>
      <c r="D397" s="127"/>
      <c r="E397" s="127"/>
      <c r="F397" s="127"/>
      <c r="G397" s="26">
        <v>4172715</v>
      </c>
      <c r="H397" s="20">
        <v>3712172</v>
      </c>
      <c r="I397" s="20">
        <v>4168687</v>
      </c>
      <c r="J397" s="20">
        <v>4938612</v>
      </c>
      <c r="K397" s="20">
        <v>4620106</v>
      </c>
      <c r="L397" s="20">
        <v>44698264.899999999</v>
      </c>
      <c r="M397" s="20">
        <v>4281123</v>
      </c>
      <c r="N397" s="23">
        <v>4357338</v>
      </c>
      <c r="O397" s="20">
        <v>31316739.27</v>
      </c>
      <c r="P397" s="20">
        <v>4374898</v>
      </c>
      <c r="Q397" s="20">
        <v>4601245</v>
      </c>
    </row>
    <row r="398" spans="1:17" s="1" customFormat="1" x14ac:dyDescent="0.25">
      <c r="A398" s="127" t="s">
        <v>171</v>
      </c>
      <c r="B398" s="127"/>
      <c r="C398" s="127"/>
      <c r="D398" s="127"/>
      <c r="E398" s="127"/>
      <c r="F398" s="127"/>
      <c r="G398" s="20">
        <v>32930929.48</v>
      </c>
      <c r="H398" s="20">
        <v>32922544.57</v>
      </c>
      <c r="I398" s="21">
        <v>32922458.59</v>
      </c>
      <c r="J398" s="21">
        <f>29516741+523.57+4693514+48.16</f>
        <v>34210826.729999997</v>
      </c>
      <c r="K398" s="21">
        <v>33244907.670000002</v>
      </c>
      <c r="L398" s="21">
        <v>33244313</v>
      </c>
      <c r="M398" s="21">
        <v>39560734.289999999</v>
      </c>
      <c r="N398" s="22">
        <v>33284629.93</v>
      </c>
      <c r="O398" s="21">
        <v>42504665.75</v>
      </c>
      <c r="P398" s="21">
        <f>28799014+47955.16+4445299+11181.47+1035000</f>
        <v>34338449.629999995</v>
      </c>
      <c r="Q398" s="21">
        <v>33407746.739999998</v>
      </c>
    </row>
    <row r="399" spans="1:17" s="3" customFormat="1" ht="39" customHeight="1" x14ac:dyDescent="0.25">
      <c r="A399" s="129" t="s">
        <v>298</v>
      </c>
      <c r="B399" s="129"/>
      <c r="C399" s="129"/>
      <c r="D399" s="129"/>
      <c r="E399" s="129"/>
      <c r="F399" s="129"/>
      <c r="G399" s="24">
        <f>SUM(G393:G398)</f>
        <v>247545682.63999999</v>
      </c>
      <c r="H399" s="24">
        <f>SUM(H393:H398)</f>
        <v>307412834.58999997</v>
      </c>
      <c r="I399" s="24">
        <f t="shared" ref="I399:N399" si="6">SUM(I393:I398)</f>
        <v>241588872.00999999</v>
      </c>
      <c r="J399" s="24">
        <f t="shared" si="6"/>
        <v>283394235.08999997</v>
      </c>
      <c r="K399" s="24">
        <f t="shared" si="6"/>
        <v>245237677.25999999</v>
      </c>
      <c r="L399" s="24">
        <f t="shared" si="6"/>
        <v>291258099.56</v>
      </c>
      <c r="M399" s="25">
        <f t="shared" si="6"/>
        <v>243939680.32999998</v>
      </c>
      <c r="N399" s="25">
        <f t="shared" si="6"/>
        <v>239943158.41999999</v>
      </c>
      <c r="O399" s="24">
        <f>SUM(O393:O398)</f>
        <v>269350483.41000003</v>
      </c>
      <c r="P399" s="24">
        <f>SUM(P393:P398)</f>
        <v>223156697.09999999</v>
      </c>
      <c r="Q399" s="24">
        <f>SUM(Q393:Q398)</f>
        <v>234859435.25</v>
      </c>
    </row>
    <row r="400" spans="1:17" s="3" customFormat="1" ht="23.25" customHeight="1" x14ac:dyDescent="0.25">
      <c r="A400" s="81" t="s">
        <v>172</v>
      </c>
      <c r="B400" s="81"/>
      <c r="C400" s="81"/>
      <c r="D400" s="81"/>
      <c r="E400" s="81"/>
      <c r="F400" s="81"/>
      <c r="G400" s="131">
        <f>+G392+H392+I392+G399+H399+I399</f>
        <v>1018464101.6099999</v>
      </c>
      <c r="H400" s="132"/>
      <c r="I400" s="133"/>
      <c r="J400" s="131">
        <f>+J392+K392+L392+J399+K399+L399</f>
        <v>962887743.81999993</v>
      </c>
      <c r="K400" s="132"/>
      <c r="L400" s="133"/>
      <c r="M400" s="134">
        <f>+M399+N399+O399</f>
        <v>753233322.16000009</v>
      </c>
      <c r="N400" s="134"/>
      <c r="O400" s="134"/>
      <c r="P400" s="131">
        <f>+P399+Q399</f>
        <v>458016132.35000002</v>
      </c>
      <c r="Q400" s="133"/>
    </row>
    <row r="401" spans="1:18" s="1" customFormat="1" ht="19.5" customHeight="1" x14ac:dyDescent="0.25">
      <c r="A401" s="130" t="s">
        <v>173</v>
      </c>
      <c r="B401" s="130"/>
      <c r="C401" s="130"/>
      <c r="D401" s="130"/>
      <c r="E401" s="130"/>
      <c r="F401" s="130"/>
      <c r="G401" s="24">
        <f t="shared" ref="G401:M401" si="7">+G392+G399</f>
        <v>352645678.74000001</v>
      </c>
      <c r="H401" s="24">
        <f t="shared" si="7"/>
        <v>369772373.61999995</v>
      </c>
      <c r="I401" s="24">
        <f t="shared" si="7"/>
        <v>296046049.25</v>
      </c>
      <c r="J401" s="24">
        <f t="shared" si="7"/>
        <v>346442848.19999999</v>
      </c>
      <c r="K401" s="24">
        <f t="shared" si="7"/>
        <v>286712115.58999997</v>
      </c>
      <c r="L401" s="24">
        <f t="shared" si="7"/>
        <v>329732780.03000003</v>
      </c>
      <c r="M401" s="25">
        <f t="shared" si="7"/>
        <v>281772169.03999996</v>
      </c>
      <c r="N401" s="25">
        <f>+N392+N399</f>
        <v>279039922.91999996</v>
      </c>
      <c r="O401" s="24">
        <f>+O392+O399</f>
        <v>305236352.16000003</v>
      </c>
      <c r="P401" s="24">
        <f>+P392+P399</f>
        <v>257042159.34</v>
      </c>
      <c r="Q401" s="24">
        <f>+Q392+Q399</f>
        <v>284799412.80000001</v>
      </c>
    </row>
    <row r="402" spans="1:18" s="1" customFormat="1" ht="15.75" customHeight="1" x14ac:dyDescent="0.25">
      <c r="A402" s="58" t="s">
        <v>174</v>
      </c>
      <c r="B402" s="59"/>
      <c r="C402" s="59"/>
      <c r="D402" s="59"/>
      <c r="E402" s="59"/>
      <c r="F402" s="59"/>
      <c r="G402" s="59"/>
      <c r="H402" s="59"/>
      <c r="I402" s="59"/>
      <c r="J402" s="59"/>
      <c r="K402" s="60"/>
      <c r="L402" s="124">
        <f>SUM(G401:Q401)</f>
        <v>3389241861.6900001</v>
      </c>
      <c r="M402" s="125"/>
      <c r="N402" s="125"/>
      <c r="O402" s="125"/>
      <c r="P402" s="125"/>
      <c r="Q402" s="126"/>
    </row>
    <row r="403" spans="1:18" s="1" customFormat="1" x14ac:dyDescent="0.25">
      <c r="A403" s="110"/>
      <c r="B403" s="110"/>
      <c r="C403" s="110"/>
      <c r="D403" s="110"/>
      <c r="E403" s="110"/>
      <c r="F403" s="110"/>
      <c r="G403" s="110"/>
      <c r="H403" s="110"/>
      <c r="I403" s="110"/>
      <c r="J403" s="110"/>
      <c r="K403" s="110"/>
      <c r="L403" s="110"/>
      <c r="M403" s="110"/>
      <c r="N403" s="110"/>
      <c r="O403" s="110"/>
      <c r="P403" s="110"/>
      <c r="Q403" s="110"/>
    </row>
    <row r="404" spans="1:18" s="1" customFormat="1" ht="55.5" customHeight="1" x14ac:dyDescent="0.25">
      <c r="A404" s="111" t="s">
        <v>337</v>
      </c>
      <c r="B404" s="112"/>
      <c r="C404" s="112"/>
      <c r="D404" s="112"/>
      <c r="E404" s="112"/>
      <c r="F404" s="112"/>
      <c r="G404" s="112"/>
      <c r="H404" s="112"/>
      <c r="I404" s="112"/>
      <c r="J404" s="112"/>
      <c r="K404" s="112"/>
      <c r="L404" s="112"/>
      <c r="M404" s="112"/>
      <c r="N404" s="112"/>
      <c r="O404" s="112"/>
      <c r="P404" s="112"/>
      <c r="Q404" s="113"/>
    </row>
    <row r="405" spans="1:18" s="1" customFormat="1" ht="24.75" customHeight="1" x14ac:dyDescent="0.25">
      <c r="A405" s="68" t="s">
        <v>165</v>
      </c>
      <c r="B405" s="68"/>
      <c r="C405" s="68"/>
      <c r="D405" s="68"/>
      <c r="E405" s="68"/>
      <c r="F405" s="68"/>
      <c r="G405" s="68"/>
      <c r="H405" s="68"/>
      <c r="I405" s="68"/>
      <c r="J405" s="68"/>
      <c r="K405" s="68"/>
      <c r="L405" s="68"/>
      <c r="M405" s="68"/>
      <c r="N405" s="68"/>
      <c r="O405" s="68"/>
      <c r="P405" s="68"/>
      <c r="Q405" s="68"/>
    </row>
    <row r="406" spans="1:18" s="1" customFormat="1" ht="110.25" customHeight="1" x14ac:dyDescent="0.25">
      <c r="A406" s="114" t="s">
        <v>313</v>
      </c>
      <c r="B406" s="115"/>
      <c r="C406" s="115"/>
      <c r="D406" s="115"/>
      <c r="E406" s="115"/>
      <c r="F406" s="115"/>
      <c r="G406" s="115"/>
      <c r="H406" s="115"/>
      <c r="I406" s="115"/>
      <c r="J406" s="115"/>
      <c r="K406" s="115"/>
      <c r="L406" s="115"/>
      <c r="M406" s="115"/>
      <c r="N406" s="115"/>
      <c r="O406" s="115"/>
      <c r="P406" s="115"/>
      <c r="Q406" s="116"/>
      <c r="R406" s="13"/>
    </row>
    <row r="407" spans="1:18" s="1" customFormat="1" x14ac:dyDescent="0.25">
      <c r="A407" s="117" t="s">
        <v>284</v>
      </c>
      <c r="B407" s="118"/>
      <c r="C407" s="119"/>
      <c r="D407" s="119"/>
      <c r="E407" s="119"/>
      <c r="F407" s="119"/>
      <c r="G407" s="119"/>
      <c r="H407" s="119"/>
      <c r="I407" s="119"/>
      <c r="J407" s="119"/>
      <c r="K407" s="119"/>
      <c r="L407" s="119"/>
      <c r="M407" s="119"/>
      <c r="N407" s="119"/>
      <c r="O407" s="119"/>
      <c r="P407" s="119"/>
      <c r="Q407" s="120"/>
      <c r="R407" s="13"/>
    </row>
    <row r="408" spans="1:18" s="1" customFormat="1" ht="23.25" customHeight="1" x14ac:dyDescent="0.25">
      <c r="A408" s="117" t="s">
        <v>220</v>
      </c>
      <c r="B408" s="118"/>
      <c r="C408" s="119"/>
      <c r="D408" s="119"/>
      <c r="E408" s="119"/>
      <c r="F408" s="119"/>
      <c r="G408" s="119"/>
      <c r="H408" s="119"/>
      <c r="I408" s="119"/>
      <c r="J408" s="119"/>
      <c r="K408" s="119"/>
      <c r="L408" s="119"/>
      <c r="M408" s="119"/>
      <c r="N408" s="119"/>
      <c r="O408" s="119"/>
      <c r="P408" s="119"/>
      <c r="Q408" s="120"/>
      <c r="R408" s="13"/>
    </row>
    <row r="409" spans="1:18" s="1" customFormat="1" x14ac:dyDescent="0.25">
      <c r="A409" s="117" t="s">
        <v>214</v>
      </c>
      <c r="B409" s="118"/>
      <c r="C409" s="119"/>
      <c r="D409" s="119"/>
      <c r="E409" s="119"/>
      <c r="F409" s="119"/>
      <c r="G409" s="119"/>
      <c r="H409" s="119"/>
      <c r="I409" s="119"/>
      <c r="J409" s="119"/>
      <c r="K409" s="119"/>
      <c r="L409" s="119"/>
      <c r="M409" s="119"/>
      <c r="N409" s="119"/>
      <c r="O409" s="119"/>
      <c r="P409" s="119"/>
      <c r="Q409" s="120"/>
    </row>
    <row r="410" spans="1:18" s="1" customFormat="1" ht="49.5" customHeight="1" x14ac:dyDescent="0.25">
      <c r="A410" s="121" t="s">
        <v>352</v>
      </c>
      <c r="B410" s="122"/>
      <c r="C410" s="122"/>
      <c r="D410" s="122"/>
      <c r="E410" s="122"/>
      <c r="F410" s="122"/>
      <c r="G410" s="122"/>
      <c r="H410" s="122"/>
      <c r="I410" s="122"/>
      <c r="J410" s="122"/>
      <c r="K410" s="122"/>
      <c r="L410" s="122"/>
      <c r="M410" s="122"/>
      <c r="N410" s="122"/>
      <c r="O410" s="122"/>
      <c r="P410" s="122"/>
      <c r="Q410" s="123"/>
    </row>
    <row r="411" spans="1:18" s="1" customFormat="1" x14ac:dyDescent="0.25">
      <c r="A411" s="16"/>
      <c r="B411" s="30"/>
      <c r="C411" s="30"/>
      <c r="D411" s="30"/>
      <c r="E411" s="30"/>
      <c r="F411" s="30"/>
      <c r="G411" s="30"/>
      <c r="H411" s="30"/>
      <c r="I411" s="30"/>
      <c r="J411" s="30"/>
      <c r="K411" s="30"/>
      <c r="L411" s="30"/>
      <c r="M411" s="30"/>
      <c r="N411" s="30"/>
      <c r="O411" s="30"/>
      <c r="P411" s="30"/>
      <c r="Q411" s="18"/>
    </row>
    <row r="412" spans="1:18" s="1" customFormat="1" x14ac:dyDescent="0.25">
      <c r="A412" s="68" t="s">
        <v>247</v>
      </c>
      <c r="B412" s="68"/>
      <c r="C412" s="68"/>
      <c r="D412" s="68"/>
      <c r="E412" s="68"/>
      <c r="F412" s="68"/>
      <c r="G412" s="68"/>
      <c r="H412" s="68"/>
      <c r="I412" s="68"/>
      <c r="J412" s="68"/>
      <c r="K412" s="68"/>
      <c r="L412" s="68"/>
      <c r="M412" s="68"/>
      <c r="N412" s="68"/>
      <c r="O412" s="68"/>
      <c r="P412" s="68"/>
      <c r="Q412" s="68"/>
    </row>
    <row r="413" spans="1:18" s="1" customFormat="1" ht="21" customHeight="1" x14ac:dyDescent="0.25">
      <c r="A413" s="203" t="s">
        <v>299</v>
      </c>
      <c r="B413" s="204"/>
      <c r="C413" s="204"/>
      <c r="D413" s="204"/>
      <c r="E413" s="204"/>
      <c r="F413" s="204"/>
      <c r="G413" s="204"/>
      <c r="H413" s="204"/>
      <c r="I413" s="204"/>
      <c r="J413" s="204"/>
      <c r="K413" s="204"/>
      <c r="L413" s="204"/>
      <c r="M413" s="204"/>
      <c r="N413" s="204"/>
      <c r="O413" s="204"/>
      <c r="P413" s="204"/>
      <c r="Q413" s="205"/>
    </row>
    <row r="414" spans="1:18" s="1" customFormat="1" ht="32.25" customHeight="1" x14ac:dyDescent="0.25">
      <c r="A414" s="378" t="s">
        <v>305</v>
      </c>
      <c r="B414" s="379"/>
      <c r="C414" s="379"/>
      <c r="D414" s="379"/>
      <c r="E414" s="379"/>
      <c r="F414" s="379"/>
      <c r="G414" s="379"/>
      <c r="H414" s="379"/>
      <c r="I414" s="379"/>
      <c r="J414" s="379"/>
      <c r="K414" s="379"/>
      <c r="L414" s="379"/>
      <c r="M414" s="379"/>
      <c r="N414" s="379"/>
      <c r="O414" s="379"/>
      <c r="P414" s="379"/>
      <c r="Q414" s="380"/>
    </row>
    <row r="415" spans="1:18" s="1" customFormat="1" ht="19.5" customHeight="1" x14ac:dyDescent="0.25">
      <c r="A415" s="203" t="s">
        <v>306</v>
      </c>
      <c r="B415" s="204"/>
      <c r="C415" s="204"/>
      <c r="D415" s="204"/>
      <c r="E415" s="204"/>
      <c r="F415" s="204"/>
      <c r="G415" s="204"/>
      <c r="H415" s="204"/>
      <c r="I415" s="204"/>
      <c r="J415" s="204"/>
      <c r="K415" s="204"/>
      <c r="L415" s="204"/>
      <c r="M415" s="204"/>
      <c r="N415" s="204"/>
      <c r="O415" s="204"/>
      <c r="P415" s="204"/>
      <c r="Q415" s="205"/>
    </row>
    <row r="416" spans="1:18" s="1" customFormat="1" ht="36" customHeight="1" x14ac:dyDescent="0.25">
      <c r="A416" s="121" t="s">
        <v>307</v>
      </c>
      <c r="B416" s="122"/>
      <c r="C416" s="122"/>
      <c r="D416" s="122"/>
      <c r="E416" s="122"/>
      <c r="F416" s="122"/>
      <c r="G416" s="122"/>
      <c r="H416" s="122"/>
      <c r="I416" s="122"/>
      <c r="J416" s="122"/>
      <c r="K416" s="122"/>
      <c r="L416" s="122"/>
      <c r="M416" s="122"/>
      <c r="N416" s="122"/>
      <c r="O416" s="122"/>
      <c r="P416" s="122"/>
      <c r="Q416" s="123"/>
    </row>
    <row r="417" spans="1:17" s="1" customFormat="1" ht="45.75" customHeight="1" x14ac:dyDescent="0.25">
      <c r="A417" s="378" t="s">
        <v>308</v>
      </c>
      <c r="B417" s="379"/>
      <c r="C417" s="379"/>
      <c r="D417" s="379"/>
      <c r="E417" s="379"/>
      <c r="F417" s="379"/>
      <c r="G417" s="379"/>
      <c r="H417" s="379"/>
      <c r="I417" s="379"/>
      <c r="J417" s="379"/>
      <c r="K417" s="379"/>
      <c r="L417" s="379"/>
      <c r="M417" s="379"/>
      <c r="N417" s="379"/>
      <c r="O417" s="379"/>
      <c r="P417" s="379"/>
      <c r="Q417" s="380"/>
    </row>
    <row r="418" spans="1:17" s="1" customFormat="1" x14ac:dyDescent="0.25">
      <c r="A418" s="70"/>
      <c r="B418" s="109"/>
      <c r="C418" s="109"/>
      <c r="D418" s="109"/>
      <c r="E418" s="109"/>
      <c r="F418" s="109"/>
      <c r="G418" s="109"/>
      <c r="H418" s="109"/>
      <c r="I418" s="109"/>
      <c r="J418" s="109"/>
      <c r="K418" s="109"/>
      <c r="L418" s="109"/>
      <c r="M418" s="109"/>
      <c r="N418" s="109"/>
      <c r="O418" s="109"/>
      <c r="P418" s="109"/>
      <c r="Q418" s="72"/>
    </row>
    <row r="419" spans="1:17" s="1" customFormat="1" ht="20.25" customHeight="1" x14ac:dyDescent="0.25">
      <c r="A419" s="68" t="s">
        <v>166</v>
      </c>
      <c r="B419" s="68"/>
      <c r="C419" s="68"/>
      <c r="D419" s="68"/>
      <c r="E419" s="68"/>
      <c r="F419" s="68"/>
      <c r="G419" s="68"/>
      <c r="H419" s="68"/>
      <c r="I419" s="68"/>
      <c r="J419" s="68"/>
      <c r="K419" s="68"/>
      <c r="L419" s="68"/>
      <c r="M419" s="68"/>
      <c r="N419" s="68"/>
      <c r="O419" s="68"/>
      <c r="P419" s="68"/>
      <c r="Q419" s="68"/>
    </row>
    <row r="420" spans="1:17" s="1" customFormat="1" ht="107.25" customHeight="1" x14ac:dyDescent="0.25">
      <c r="A420" s="156" t="s">
        <v>204</v>
      </c>
      <c r="B420" s="157"/>
      <c r="C420" s="157"/>
      <c r="D420" s="157"/>
      <c r="E420" s="157"/>
      <c r="F420" s="157"/>
      <c r="G420" s="157"/>
      <c r="H420" s="157"/>
      <c r="I420" s="157"/>
      <c r="J420" s="157"/>
      <c r="K420" s="157"/>
      <c r="L420" s="157"/>
      <c r="M420" s="157"/>
      <c r="N420" s="157"/>
      <c r="O420" s="157"/>
      <c r="P420" s="157"/>
      <c r="Q420" s="158"/>
    </row>
    <row r="421" spans="1:17" s="1" customFormat="1" ht="62.25" customHeight="1" x14ac:dyDescent="0.25">
      <c r="A421" s="114" t="s">
        <v>167</v>
      </c>
      <c r="B421" s="115"/>
      <c r="C421" s="115"/>
      <c r="D421" s="115"/>
      <c r="E421" s="115"/>
      <c r="F421" s="115"/>
      <c r="G421" s="115"/>
      <c r="H421" s="115"/>
      <c r="I421" s="115"/>
      <c r="J421" s="115"/>
      <c r="K421" s="115"/>
      <c r="L421" s="115"/>
      <c r="M421" s="115"/>
      <c r="N421" s="115"/>
      <c r="O421" s="115"/>
      <c r="P421" s="115"/>
      <c r="Q421" s="116"/>
    </row>
    <row r="422" spans="1:17" s="1" customFormat="1" ht="89.25" customHeight="1" x14ac:dyDescent="0.25">
      <c r="A422" s="121" t="s">
        <v>203</v>
      </c>
      <c r="B422" s="122"/>
      <c r="C422" s="122"/>
      <c r="D422" s="122"/>
      <c r="E422" s="122"/>
      <c r="F422" s="122"/>
      <c r="G422" s="122"/>
      <c r="H422" s="122"/>
      <c r="I422" s="122"/>
      <c r="J422" s="122"/>
      <c r="K422" s="122"/>
      <c r="L422" s="122"/>
      <c r="M422" s="122"/>
      <c r="N422" s="122"/>
      <c r="O422" s="122"/>
      <c r="P422" s="122"/>
      <c r="Q422" s="123"/>
    </row>
    <row r="423" spans="1:17" s="1" customFormat="1" ht="50.25" customHeight="1" x14ac:dyDescent="0.25">
      <c r="A423" s="121" t="s">
        <v>168</v>
      </c>
      <c r="B423" s="122"/>
      <c r="C423" s="122"/>
      <c r="D423" s="122"/>
      <c r="E423" s="122"/>
      <c r="F423" s="122"/>
      <c r="G423" s="122"/>
      <c r="H423" s="122"/>
      <c r="I423" s="122"/>
      <c r="J423" s="122"/>
      <c r="K423" s="122"/>
      <c r="L423" s="122"/>
      <c r="M423" s="122"/>
      <c r="N423" s="122"/>
      <c r="O423" s="122"/>
      <c r="P423" s="122"/>
      <c r="Q423" s="123"/>
    </row>
    <row r="424" spans="1:17" s="1" customFormat="1" ht="19.5" customHeight="1" x14ac:dyDescent="0.25">
      <c r="A424" s="16"/>
      <c r="B424" s="30"/>
      <c r="C424" s="30"/>
      <c r="D424" s="30"/>
      <c r="E424" s="30"/>
      <c r="F424" s="30"/>
      <c r="G424" s="30"/>
      <c r="H424" s="30"/>
      <c r="I424" s="30"/>
      <c r="J424" s="30"/>
      <c r="K424" s="30"/>
      <c r="L424" s="30"/>
      <c r="M424" s="30"/>
      <c r="N424" s="30"/>
      <c r="O424" s="30"/>
      <c r="P424" s="30"/>
      <c r="Q424" s="18"/>
    </row>
    <row r="425" spans="1:17" s="1" customFormat="1" x14ac:dyDescent="0.25">
      <c r="A425" s="318" t="s">
        <v>77</v>
      </c>
      <c r="B425" s="319"/>
      <c r="C425" s="319"/>
      <c r="D425" s="319"/>
      <c r="E425" s="319"/>
      <c r="F425" s="319"/>
      <c r="G425" s="319"/>
      <c r="H425" s="319"/>
      <c r="I425" s="319"/>
      <c r="J425" s="319"/>
      <c r="K425" s="319"/>
      <c r="L425" s="319"/>
      <c r="M425" s="319"/>
      <c r="N425" s="319"/>
      <c r="O425" s="319"/>
      <c r="P425" s="319"/>
      <c r="Q425" s="320"/>
    </row>
    <row r="426" spans="1:17" s="1" customFormat="1" ht="30.75" customHeight="1" x14ac:dyDescent="0.25">
      <c r="A426" s="156" t="s">
        <v>185</v>
      </c>
      <c r="B426" s="157"/>
      <c r="C426" s="157"/>
      <c r="D426" s="157"/>
      <c r="E426" s="157"/>
      <c r="F426" s="157"/>
      <c r="G426" s="157"/>
      <c r="H426" s="157"/>
      <c r="I426" s="157"/>
      <c r="J426" s="157"/>
      <c r="K426" s="157"/>
      <c r="L426" s="157"/>
      <c r="M426" s="157"/>
      <c r="N426" s="157"/>
      <c r="O426" s="157"/>
      <c r="P426" s="157"/>
      <c r="Q426" s="158"/>
    </row>
    <row r="427" spans="1:17" s="1" customFormat="1" ht="19.5" customHeight="1" x14ac:dyDescent="0.25">
      <c r="A427" s="191"/>
      <c r="B427" s="368"/>
      <c r="C427" s="368"/>
      <c r="D427" s="368"/>
      <c r="E427" s="368"/>
      <c r="F427" s="368"/>
      <c r="G427" s="368"/>
      <c r="H427" s="368"/>
      <c r="I427" s="368"/>
      <c r="J427" s="368"/>
      <c r="K427" s="368"/>
      <c r="L427" s="368"/>
      <c r="M427" s="368"/>
      <c r="N427" s="368"/>
      <c r="O427" s="368"/>
      <c r="P427" s="368"/>
      <c r="Q427" s="193"/>
    </row>
    <row r="428" spans="1:17" s="1" customFormat="1" x14ac:dyDescent="0.25">
      <c r="A428" s="318" t="s">
        <v>78</v>
      </c>
      <c r="B428" s="319"/>
      <c r="C428" s="319"/>
      <c r="D428" s="319"/>
      <c r="E428" s="319"/>
      <c r="F428" s="319"/>
      <c r="G428" s="319"/>
      <c r="H428" s="319"/>
      <c r="I428" s="319"/>
      <c r="J428" s="319"/>
      <c r="K428" s="319"/>
      <c r="L428" s="319"/>
      <c r="M428" s="319"/>
      <c r="N428" s="319"/>
      <c r="O428" s="319"/>
      <c r="P428" s="319"/>
      <c r="Q428" s="320"/>
    </row>
    <row r="429" spans="1:17" s="1" customFormat="1" x14ac:dyDescent="0.25">
      <c r="A429" s="369" t="s">
        <v>186</v>
      </c>
      <c r="B429" s="370"/>
      <c r="C429" s="370"/>
      <c r="D429" s="370"/>
      <c r="E429" s="370"/>
      <c r="F429" s="370"/>
      <c r="G429" s="370"/>
      <c r="H429" s="370"/>
      <c r="I429" s="370"/>
      <c r="J429" s="370"/>
      <c r="K429" s="370"/>
      <c r="L429" s="370"/>
      <c r="M429" s="370"/>
      <c r="N429" s="370"/>
      <c r="O429" s="370"/>
      <c r="P429" s="370"/>
      <c r="Q429" s="371"/>
    </row>
    <row r="430" spans="1:17" s="1" customFormat="1" ht="19.5" customHeight="1" x14ac:dyDescent="0.25">
      <c r="A430" s="372"/>
      <c r="B430" s="373"/>
      <c r="C430" s="373"/>
      <c r="D430" s="373"/>
      <c r="E430" s="373"/>
      <c r="F430" s="373"/>
      <c r="G430" s="373"/>
      <c r="H430" s="373"/>
      <c r="I430" s="373"/>
      <c r="J430" s="373"/>
      <c r="K430" s="373"/>
      <c r="L430" s="373"/>
      <c r="M430" s="373"/>
      <c r="N430" s="373"/>
      <c r="O430" s="373"/>
      <c r="P430" s="373"/>
      <c r="Q430" s="374"/>
    </row>
    <row r="431" spans="1:17" s="1" customFormat="1" ht="19.5" customHeight="1" x14ac:dyDescent="0.25">
      <c r="A431" s="318" t="s">
        <v>79</v>
      </c>
      <c r="B431" s="319"/>
      <c r="C431" s="319"/>
      <c r="D431" s="319"/>
      <c r="E431" s="319"/>
      <c r="F431" s="319"/>
      <c r="G431" s="319"/>
      <c r="H431" s="319"/>
      <c r="I431" s="319"/>
      <c r="J431" s="319"/>
      <c r="K431" s="319"/>
      <c r="L431" s="319"/>
      <c r="M431" s="319"/>
      <c r="N431" s="319"/>
      <c r="O431" s="319"/>
      <c r="P431" s="319"/>
      <c r="Q431" s="320"/>
    </row>
    <row r="432" spans="1:17" s="1" customFormat="1" ht="31.5" customHeight="1" x14ac:dyDescent="0.25">
      <c r="A432" s="305" t="s">
        <v>237</v>
      </c>
      <c r="B432" s="306"/>
      <c r="C432" s="306"/>
      <c r="D432" s="306"/>
      <c r="E432" s="306"/>
      <c r="F432" s="306"/>
      <c r="G432" s="306"/>
      <c r="H432" s="306"/>
      <c r="I432" s="306"/>
      <c r="J432" s="306"/>
      <c r="K432" s="306"/>
      <c r="L432" s="306"/>
      <c r="M432" s="306"/>
      <c r="N432" s="306"/>
      <c r="O432" s="306"/>
      <c r="P432" s="306"/>
      <c r="Q432" s="307"/>
    </row>
    <row r="433" spans="1:17" s="1" customFormat="1" x14ac:dyDescent="0.25">
      <c r="A433" s="375"/>
      <c r="B433" s="376"/>
      <c r="C433" s="376"/>
      <c r="D433" s="376"/>
      <c r="E433" s="376"/>
      <c r="F433" s="376"/>
      <c r="G433" s="376"/>
      <c r="H433" s="376"/>
      <c r="I433" s="376"/>
      <c r="J433" s="376"/>
      <c r="K433" s="376"/>
      <c r="L433" s="376"/>
      <c r="M433" s="376"/>
      <c r="N433" s="376"/>
      <c r="O433" s="376"/>
      <c r="P433" s="376"/>
      <c r="Q433" s="377"/>
    </row>
    <row r="434" spans="1:17" s="1" customFormat="1" ht="21.75" customHeight="1" x14ac:dyDescent="0.25">
      <c r="A434" s="328" t="s">
        <v>310</v>
      </c>
      <c r="B434" s="363"/>
      <c r="C434" s="363"/>
      <c r="D434" s="363"/>
      <c r="E434" s="363"/>
      <c r="F434" s="363"/>
      <c r="G434" s="363"/>
      <c r="H434" s="363"/>
      <c r="I434" s="363"/>
      <c r="J434" s="363"/>
      <c r="K434" s="363"/>
      <c r="L434" s="363"/>
      <c r="M434" s="363"/>
      <c r="N434" s="363"/>
      <c r="O434" s="363"/>
      <c r="P434" s="363"/>
      <c r="Q434" s="364"/>
    </row>
    <row r="435" spans="1:17" s="1" customFormat="1" ht="46.5" customHeight="1" x14ac:dyDescent="0.25">
      <c r="A435" s="365" t="s">
        <v>242</v>
      </c>
      <c r="B435" s="366"/>
      <c r="C435" s="366"/>
      <c r="D435" s="366"/>
      <c r="E435" s="366"/>
      <c r="F435" s="366"/>
      <c r="G435" s="366"/>
      <c r="H435" s="366"/>
      <c r="I435" s="366"/>
      <c r="J435" s="366"/>
      <c r="K435" s="366"/>
      <c r="L435" s="366"/>
      <c r="M435" s="366"/>
      <c r="N435" s="366"/>
      <c r="O435" s="366"/>
      <c r="P435" s="366"/>
      <c r="Q435" s="367"/>
    </row>
    <row r="436" spans="1:17" s="1" customFormat="1" x14ac:dyDescent="0.25">
      <c r="A436" s="14"/>
      <c r="B436" s="14"/>
      <c r="C436" s="14"/>
      <c r="D436" s="14"/>
      <c r="E436" s="14"/>
      <c r="F436" s="14"/>
      <c r="G436" s="14"/>
      <c r="H436" s="14"/>
      <c r="I436" s="14"/>
      <c r="J436" s="14"/>
      <c r="K436" s="14"/>
      <c r="L436" s="14"/>
      <c r="M436" s="14"/>
      <c r="N436" s="14"/>
      <c r="O436" s="14"/>
      <c r="P436" s="14"/>
      <c r="Q436" s="14"/>
    </row>
    <row r="437" spans="1:17" s="1" customFormat="1" x14ac:dyDescent="0.25">
      <c r="A437" s="14"/>
      <c r="B437" s="14"/>
      <c r="C437" s="14"/>
      <c r="D437" s="14"/>
      <c r="E437" s="14"/>
      <c r="F437" s="14"/>
      <c r="G437" s="14"/>
      <c r="H437" s="14"/>
      <c r="I437" s="14"/>
      <c r="J437" s="14"/>
      <c r="K437" s="14"/>
      <c r="L437" s="14"/>
      <c r="M437" s="14"/>
      <c r="N437" s="14"/>
      <c r="O437" s="14"/>
      <c r="P437" s="14"/>
      <c r="Q437" s="14"/>
    </row>
    <row r="438" spans="1:17" s="1" customFormat="1" x14ac:dyDescent="0.25">
      <c r="A438" s="14"/>
      <c r="B438" s="14"/>
      <c r="C438" s="14"/>
      <c r="D438" s="14"/>
      <c r="E438" s="14"/>
      <c r="F438" s="14"/>
      <c r="G438" s="14"/>
      <c r="H438" s="14"/>
      <c r="I438" s="14"/>
      <c r="J438" s="14"/>
      <c r="K438" s="14"/>
      <c r="L438" s="14"/>
      <c r="M438" s="14"/>
      <c r="N438" s="14"/>
      <c r="O438" s="14"/>
      <c r="P438" s="14"/>
      <c r="Q438" s="14"/>
    </row>
    <row r="439" spans="1:17" x14ac:dyDescent="0.25">
      <c r="A439" s="4"/>
      <c r="B439" s="4"/>
      <c r="C439" s="5"/>
      <c r="D439" s="5"/>
      <c r="E439" s="5"/>
      <c r="F439" s="5"/>
      <c r="G439" s="5"/>
      <c r="H439" s="4"/>
      <c r="I439" s="4"/>
      <c r="J439" s="4"/>
      <c r="K439" s="5"/>
      <c r="L439" s="5"/>
      <c r="M439" s="5"/>
      <c r="N439" s="5"/>
      <c r="O439" s="5"/>
      <c r="P439" s="5"/>
      <c r="Q439" s="5"/>
    </row>
    <row r="440" spans="1:17" x14ac:dyDescent="0.25">
      <c r="A440" s="362" t="s">
        <v>80</v>
      </c>
      <c r="B440" s="362"/>
      <c r="C440" s="362"/>
      <c r="D440" s="362"/>
      <c r="E440" s="362"/>
      <c r="F440" s="362"/>
      <c r="G440" s="362"/>
      <c r="H440" s="362"/>
      <c r="I440" s="362"/>
      <c r="J440" s="362"/>
      <c r="K440" s="362"/>
      <c r="L440" s="362"/>
      <c r="M440" s="362"/>
      <c r="N440" s="362"/>
      <c r="O440" s="362"/>
      <c r="P440" s="362"/>
      <c r="Q440" s="362"/>
    </row>
  </sheetData>
  <mergeCells count="815">
    <mergeCell ref="A122:G122"/>
    <mergeCell ref="A112:G112"/>
    <mergeCell ref="A113:G113"/>
    <mergeCell ref="A114:G114"/>
    <mergeCell ref="A115:G115"/>
    <mergeCell ref="A116:G116"/>
    <mergeCell ref="A117:G117"/>
    <mergeCell ref="A118:G118"/>
    <mergeCell ref="A119:G119"/>
    <mergeCell ref="A120:G120"/>
    <mergeCell ref="L122:M122"/>
    <mergeCell ref="J115:K115"/>
    <mergeCell ref="J116:K116"/>
    <mergeCell ref="J117:K117"/>
    <mergeCell ref="J118:K118"/>
    <mergeCell ref="J119:K119"/>
    <mergeCell ref="J120:K120"/>
    <mergeCell ref="J121:K121"/>
    <mergeCell ref="J122:K122"/>
    <mergeCell ref="A47:G47"/>
    <mergeCell ref="A48:G48"/>
    <mergeCell ref="A49:G49"/>
    <mergeCell ref="P55:Q55"/>
    <mergeCell ref="P57:Q57"/>
    <mergeCell ref="P58:Q58"/>
    <mergeCell ref="N55:O55"/>
    <mergeCell ref="N57:O57"/>
    <mergeCell ref="N58:O58"/>
    <mergeCell ref="H55:I55"/>
    <mergeCell ref="H57:I57"/>
    <mergeCell ref="H58:I58"/>
    <mergeCell ref="A55:G55"/>
    <mergeCell ref="A57:G57"/>
    <mergeCell ref="A58:G58"/>
    <mergeCell ref="P47:Q47"/>
    <mergeCell ref="P48:Q48"/>
    <mergeCell ref="P49:Q49"/>
    <mergeCell ref="K237:M237"/>
    <mergeCell ref="N237:Q237"/>
    <mergeCell ref="A109:Q109"/>
    <mergeCell ref="A198:J198"/>
    <mergeCell ref="K198:Q198"/>
    <mergeCell ref="K199:M199"/>
    <mergeCell ref="N199:Q199"/>
    <mergeCell ref="A200:J200"/>
    <mergeCell ref="K200:M200"/>
    <mergeCell ref="N200:Q200"/>
    <mergeCell ref="A110:Q110"/>
    <mergeCell ref="A111:Q111"/>
    <mergeCell ref="A191:J191"/>
    <mergeCell ref="K191:Q191"/>
    <mergeCell ref="A192:J192"/>
    <mergeCell ref="K192:M192"/>
    <mergeCell ref="P121:Q121"/>
    <mergeCell ref="P122:Q122"/>
    <mergeCell ref="N112:O112"/>
    <mergeCell ref="N113:O113"/>
    <mergeCell ref="N114:O114"/>
    <mergeCell ref="N115:O115"/>
    <mergeCell ref="N116:O116"/>
    <mergeCell ref="N117:O117"/>
    <mergeCell ref="K230:M230"/>
    <mergeCell ref="N43:O43"/>
    <mergeCell ref="N45:O45"/>
    <mergeCell ref="N46:O46"/>
    <mergeCell ref="N47:O47"/>
    <mergeCell ref="N48:O48"/>
    <mergeCell ref="N49:O49"/>
    <mergeCell ref="K231:M231"/>
    <mergeCell ref="N236:Q236"/>
    <mergeCell ref="P43:Q43"/>
    <mergeCell ref="P45:Q45"/>
    <mergeCell ref="P46:Q46"/>
    <mergeCell ref="N118:O118"/>
    <mergeCell ref="N119:O119"/>
    <mergeCell ref="N120:O120"/>
    <mergeCell ref="N121:O121"/>
    <mergeCell ref="N122:O122"/>
    <mergeCell ref="P112:Q112"/>
    <mergeCell ref="P113:Q113"/>
    <mergeCell ref="P114:Q114"/>
    <mergeCell ref="P115:Q115"/>
    <mergeCell ref="P116:Q116"/>
    <mergeCell ref="P117:Q117"/>
    <mergeCell ref="P118:Q118"/>
    <mergeCell ref="A230:J230"/>
    <mergeCell ref="A231:J231"/>
    <mergeCell ref="A232:J232"/>
    <mergeCell ref="A233:J233"/>
    <mergeCell ref="A234:J234"/>
    <mergeCell ref="A235:J235"/>
    <mergeCell ref="A236:J236"/>
    <mergeCell ref="A237:J237"/>
    <mergeCell ref="A238:J238"/>
    <mergeCell ref="A223:J223"/>
    <mergeCell ref="A224:J224"/>
    <mergeCell ref="K222:M222"/>
    <mergeCell ref="A222:J222"/>
    <mergeCell ref="A225:J225"/>
    <mergeCell ref="A226:J226"/>
    <mergeCell ref="A227:J227"/>
    <mergeCell ref="A228:J228"/>
    <mergeCell ref="A229:J229"/>
    <mergeCell ref="K228:M228"/>
    <mergeCell ref="K229:M229"/>
    <mergeCell ref="N238:Q238"/>
    <mergeCell ref="K223:M223"/>
    <mergeCell ref="K224:M224"/>
    <mergeCell ref="K225:M225"/>
    <mergeCell ref="K226:M226"/>
    <mergeCell ref="K227:M227"/>
    <mergeCell ref="N224:Q224"/>
    <mergeCell ref="N225:Q225"/>
    <mergeCell ref="N226:Q226"/>
    <mergeCell ref="N227:Q227"/>
    <mergeCell ref="N228:Q228"/>
    <mergeCell ref="N229:Q229"/>
    <mergeCell ref="N230:Q230"/>
    <mergeCell ref="N231:Q231"/>
    <mergeCell ref="N232:Q232"/>
    <mergeCell ref="K232:M232"/>
    <mergeCell ref="K233:M233"/>
    <mergeCell ref="K234:M234"/>
    <mergeCell ref="K235:M235"/>
    <mergeCell ref="K236:M236"/>
    <mergeCell ref="N233:Q233"/>
    <mergeCell ref="N234:Q234"/>
    <mergeCell ref="N235:Q235"/>
    <mergeCell ref="K238:M238"/>
    <mergeCell ref="A268:K268"/>
    <mergeCell ref="L268:Q268"/>
    <mergeCell ref="A269:K269"/>
    <mergeCell ref="L269:Q269"/>
    <mergeCell ref="A270:K270"/>
    <mergeCell ref="L270:Q270"/>
    <mergeCell ref="A277:K277"/>
    <mergeCell ref="L277:Q277"/>
    <mergeCell ref="A278:K278"/>
    <mergeCell ref="L278:Q278"/>
    <mergeCell ref="A274:K274"/>
    <mergeCell ref="L274:Q274"/>
    <mergeCell ref="A275:K275"/>
    <mergeCell ref="L275:Q275"/>
    <mergeCell ref="A276:K276"/>
    <mergeCell ref="L276:Q276"/>
    <mergeCell ref="A280:K280"/>
    <mergeCell ref="L280:Q280"/>
    <mergeCell ref="A297:K297"/>
    <mergeCell ref="A271:K271"/>
    <mergeCell ref="L271:Q271"/>
    <mergeCell ref="A272:K272"/>
    <mergeCell ref="L272:Q272"/>
    <mergeCell ref="A273:K273"/>
    <mergeCell ref="L273:Q273"/>
    <mergeCell ref="A279:K279"/>
    <mergeCell ref="L279:Q279"/>
    <mergeCell ref="A212:I212"/>
    <mergeCell ref="J212:Q212"/>
    <mergeCell ref="A207:Q207"/>
    <mergeCell ref="A206:J206"/>
    <mergeCell ref="K206:Q206"/>
    <mergeCell ref="A219:I219"/>
    <mergeCell ref="J219:Q219"/>
    <mergeCell ref="A216:Q216"/>
    <mergeCell ref="A217:I217"/>
    <mergeCell ref="J217:Q217"/>
    <mergeCell ref="A201:J201"/>
    <mergeCell ref="K201:M201"/>
    <mergeCell ref="N201:Q201"/>
    <mergeCell ref="A202:J202"/>
    <mergeCell ref="K202:Q202"/>
    <mergeCell ref="A204:J204"/>
    <mergeCell ref="K204:Q204"/>
    <mergeCell ref="A211:I211"/>
    <mergeCell ref="J211:Q211"/>
    <mergeCell ref="N192:Q192"/>
    <mergeCell ref="A193:J193"/>
    <mergeCell ref="K193:M193"/>
    <mergeCell ref="N193:Q193"/>
    <mergeCell ref="A196:J196"/>
    <mergeCell ref="K196:M196"/>
    <mergeCell ref="N196:Q196"/>
    <mergeCell ref="A194:J194"/>
    <mergeCell ref="K194:M194"/>
    <mergeCell ref="N194:Q194"/>
    <mergeCell ref="A195:J195"/>
    <mergeCell ref="A59:Q59"/>
    <mergeCell ref="A60:Q60"/>
    <mergeCell ref="A61:Q61"/>
    <mergeCell ref="A62:Q62"/>
    <mergeCell ref="A63:Q63"/>
    <mergeCell ref="A64:Q64"/>
    <mergeCell ref="G68:I68"/>
    <mergeCell ref="A69:F69"/>
    <mergeCell ref="G69:I69"/>
    <mergeCell ref="J68:K68"/>
    <mergeCell ref="L68:Q68"/>
    <mergeCell ref="A65:Q65"/>
    <mergeCell ref="A66:Q66"/>
    <mergeCell ref="J69:K69"/>
    <mergeCell ref="A40:Q40"/>
    <mergeCell ref="A42:Q42"/>
    <mergeCell ref="A37:Q37"/>
    <mergeCell ref="A30:K30"/>
    <mergeCell ref="H43:I43"/>
    <mergeCell ref="H45:I45"/>
    <mergeCell ref="H46:I46"/>
    <mergeCell ref="L36:Q36"/>
    <mergeCell ref="A38:Q38"/>
    <mergeCell ref="L33:Q33"/>
    <mergeCell ref="A35:K35"/>
    <mergeCell ref="A36:K36"/>
    <mergeCell ref="A43:G43"/>
    <mergeCell ref="A45:G45"/>
    <mergeCell ref="A46:G46"/>
    <mergeCell ref="H47:I47"/>
    <mergeCell ref="H48:I48"/>
    <mergeCell ref="H49:I49"/>
    <mergeCell ref="L43:M43"/>
    <mergeCell ref="L45:M45"/>
    <mergeCell ref="L47:M47"/>
    <mergeCell ref="L48:M48"/>
    <mergeCell ref="J70:K70"/>
    <mergeCell ref="L69:Q69"/>
    <mergeCell ref="L70:Q70"/>
    <mergeCell ref="L55:M55"/>
    <mergeCell ref="L57:M57"/>
    <mergeCell ref="L58:M58"/>
    <mergeCell ref="L46:M46"/>
    <mergeCell ref="A52:Q52"/>
    <mergeCell ref="L49:M49"/>
    <mergeCell ref="J55:K55"/>
    <mergeCell ref="J45:K45"/>
    <mergeCell ref="J46:K46"/>
    <mergeCell ref="J47:K47"/>
    <mergeCell ref="J48:K48"/>
    <mergeCell ref="J49:K49"/>
    <mergeCell ref="J43:K43"/>
    <mergeCell ref="A68:F68"/>
    <mergeCell ref="A96:Q96"/>
    <mergeCell ref="L90:Q90"/>
    <mergeCell ref="A75:Q75"/>
    <mergeCell ref="L76:Q76"/>
    <mergeCell ref="L80:Q80"/>
    <mergeCell ref="L81:Q81"/>
    <mergeCell ref="L82:Q82"/>
    <mergeCell ref="A76:K76"/>
    <mergeCell ref="A77:K77"/>
    <mergeCell ref="A78:K78"/>
    <mergeCell ref="A79:K79"/>
    <mergeCell ref="A80:K80"/>
    <mergeCell ref="A375:Q375"/>
    <mergeCell ref="A377:Q377"/>
    <mergeCell ref="A387:Q387"/>
    <mergeCell ref="A385:Q385"/>
    <mergeCell ref="A378:Q378"/>
    <mergeCell ref="A380:Q380"/>
    <mergeCell ref="A381:Q381"/>
    <mergeCell ref="A369:Q369"/>
    <mergeCell ref="A371:Q371"/>
    <mergeCell ref="A372:Q372"/>
    <mergeCell ref="A373:Q373"/>
    <mergeCell ref="A374:Q374"/>
    <mergeCell ref="A386:F386"/>
    <mergeCell ref="A388:F388"/>
    <mergeCell ref="A389:F389"/>
    <mergeCell ref="A390:F390"/>
    <mergeCell ref="A391:F391"/>
    <mergeCell ref="A392:F392"/>
    <mergeCell ref="A393:F393"/>
    <mergeCell ref="A394:F394"/>
    <mergeCell ref="A383:Q383"/>
    <mergeCell ref="A384:Q384"/>
    <mergeCell ref="A422:Q422"/>
    <mergeCell ref="A423:Q423"/>
    <mergeCell ref="A425:Q425"/>
    <mergeCell ref="A413:Q413"/>
    <mergeCell ref="A414:Q414"/>
    <mergeCell ref="A415:Q415"/>
    <mergeCell ref="A416:Q416"/>
    <mergeCell ref="A417:Q417"/>
    <mergeCell ref="A419:Q419"/>
    <mergeCell ref="A420:Q420"/>
    <mergeCell ref="A421:Q421"/>
    <mergeCell ref="A440:Q440"/>
    <mergeCell ref="A432:Q432"/>
    <mergeCell ref="A434:Q434"/>
    <mergeCell ref="A435:Q435"/>
    <mergeCell ref="A426:Q426"/>
    <mergeCell ref="A427:Q427"/>
    <mergeCell ref="A428:Q428"/>
    <mergeCell ref="A429:Q429"/>
    <mergeCell ref="A430:Q430"/>
    <mergeCell ref="A431:Q431"/>
    <mergeCell ref="A433:Q433"/>
    <mergeCell ref="A365:Q365"/>
    <mergeCell ref="A366:Q366"/>
    <mergeCell ref="A367:Q367"/>
    <mergeCell ref="A368:Q368"/>
    <mergeCell ref="A362:F362"/>
    <mergeCell ref="A363:F363"/>
    <mergeCell ref="G362:H362"/>
    <mergeCell ref="G363:H363"/>
    <mergeCell ref="I362:K362"/>
    <mergeCell ref="I363:K363"/>
    <mergeCell ref="L362:Q362"/>
    <mergeCell ref="L363:Q363"/>
    <mergeCell ref="A364:K364"/>
    <mergeCell ref="L364:Q364"/>
    <mergeCell ref="A357:Q357"/>
    <mergeCell ref="A359:Q359"/>
    <mergeCell ref="A360:Q360"/>
    <mergeCell ref="A361:F361"/>
    <mergeCell ref="A351:Q351"/>
    <mergeCell ref="A352:Q352"/>
    <mergeCell ref="A353:Q353"/>
    <mergeCell ref="A354:Q354"/>
    <mergeCell ref="A355:Q355"/>
    <mergeCell ref="A356:Q356"/>
    <mergeCell ref="G361:H361"/>
    <mergeCell ref="I361:K361"/>
    <mergeCell ref="L361:Q361"/>
    <mergeCell ref="A345:Q345"/>
    <mergeCell ref="A346:Q346"/>
    <mergeCell ref="A347:Q347"/>
    <mergeCell ref="A348:Q348"/>
    <mergeCell ref="A349:Q349"/>
    <mergeCell ref="A350:Q350"/>
    <mergeCell ref="A340:Q340"/>
    <mergeCell ref="A341:Q341"/>
    <mergeCell ref="A342:Q342"/>
    <mergeCell ref="A343:Q343"/>
    <mergeCell ref="A344:Q344"/>
    <mergeCell ref="A334:Q334"/>
    <mergeCell ref="A335:Q335"/>
    <mergeCell ref="A336:Q336"/>
    <mergeCell ref="A337:Q337"/>
    <mergeCell ref="A338:Q338"/>
    <mergeCell ref="A339:Q339"/>
    <mergeCell ref="A330:Q330"/>
    <mergeCell ref="A331:Q331"/>
    <mergeCell ref="A332:Q332"/>
    <mergeCell ref="A333:Q333"/>
    <mergeCell ref="A329:J329"/>
    <mergeCell ref="K329:Q329"/>
    <mergeCell ref="A323:J323"/>
    <mergeCell ref="A324:J324"/>
    <mergeCell ref="A325:J325"/>
    <mergeCell ref="A326:J326"/>
    <mergeCell ref="A327:J327"/>
    <mergeCell ref="A328:J328"/>
    <mergeCell ref="K323:Q323"/>
    <mergeCell ref="K324:Q324"/>
    <mergeCell ref="K325:Q325"/>
    <mergeCell ref="K326:Q326"/>
    <mergeCell ref="K327:Q327"/>
    <mergeCell ref="K328:Q328"/>
    <mergeCell ref="A321:Q321"/>
    <mergeCell ref="A322:Q322"/>
    <mergeCell ref="A316:J316"/>
    <mergeCell ref="A317:J317"/>
    <mergeCell ref="A318:J318"/>
    <mergeCell ref="A319:J319"/>
    <mergeCell ref="A320:J320"/>
    <mergeCell ref="K316:Q316"/>
    <mergeCell ref="K317:Q317"/>
    <mergeCell ref="K318:Q318"/>
    <mergeCell ref="K319:Q319"/>
    <mergeCell ref="K320:Q320"/>
    <mergeCell ref="A315:Q315"/>
    <mergeCell ref="A312:K312"/>
    <mergeCell ref="O308:Q308"/>
    <mergeCell ref="O309:Q309"/>
    <mergeCell ref="O310:Q310"/>
    <mergeCell ref="O311:Q311"/>
    <mergeCell ref="O312:Q312"/>
    <mergeCell ref="L308:N308"/>
    <mergeCell ref="L309:N309"/>
    <mergeCell ref="L310:N310"/>
    <mergeCell ref="L311:N311"/>
    <mergeCell ref="I308:J311"/>
    <mergeCell ref="A308:H311"/>
    <mergeCell ref="L312:N312"/>
    <mergeCell ref="L297:Q297"/>
    <mergeCell ref="A298:Q298"/>
    <mergeCell ref="A299:K299"/>
    <mergeCell ref="L299:Q299"/>
    <mergeCell ref="A300:Q300"/>
    <mergeCell ref="O306:Q306"/>
    <mergeCell ref="A313:Q313"/>
    <mergeCell ref="A314:Q314"/>
    <mergeCell ref="O307:Q307"/>
    <mergeCell ref="K306:N306"/>
    <mergeCell ref="K307:N307"/>
    <mergeCell ref="I306:J306"/>
    <mergeCell ref="I307:J307"/>
    <mergeCell ref="A306:H306"/>
    <mergeCell ref="A307:H307"/>
    <mergeCell ref="A304:Q304"/>
    <mergeCell ref="A305:Q305"/>
    <mergeCell ref="A301:Q301"/>
    <mergeCell ref="A303:Q303"/>
    <mergeCell ref="A294:K294"/>
    <mergeCell ref="L294:Q294"/>
    <mergeCell ref="A295:K295"/>
    <mergeCell ref="L295:Q295"/>
    <mergeCell ref="A296:K296"/>
    <mergeCell ref="L296:Q296"/>
    <mergeCell ref="A291:K291"/>
    <mergeCell ref="L291:Q291"/>
    <mergeCell ref="A292:K292"/>
    <mergeCell ref="L292:Q292"/>
    <mergeCell ref="A293:K293"/>
    <mergeCell ref="L293:Q293"/>
    <mergeCell ref="A281:K281"/>
    <mergeCell ref="L281:Q281"/>
    <mergeCell ref="A282:K282"/>
    <mergeCell ref="L282:Q282"/>
    <mergeCell ref="A288:Q288"/>
    <mergeCell ref="A290:Q290"/>
    <mergeCell ref="A286:K286"/>
    <mergeCell ref="L286:Q286"/>
    <mergeCell ref="A287:K287"/>
    <mergeCell ref="L287:Q287"/>
    <mergeCell ref="A289:K289"/>
    <mergeCell ref="L289:Q289"/>
    <mergeCell ref="A283:K283"/>
    <mergeCell ref="L283:Q283"/>
    <mergeCell ref="A284:K284"/>
    <mergeCell ref="L284:Q284"/>
    <mergeCell ref="A285:K285"/>
    <mergeCell ref="L285:Q285"/>
    <mergeCell ref="A263:Q263"/>
    <mergeCell ref="A264:Q264"/>
    <mergeCell ref="A265:Q265"/>
    <mergeCell ref="A266:Q266"/>
    <mergeCell ref="A267:K267"/>
    <mergeCell ref="L267:Q267"/>
    <mergeCell ref="A258:K258"/>
    <mergeCell ref="L258:Q258"/>
    <mergeCell ref="A259:Q259"/>
    <mergeCell ref="A260:Q260"/>
    <mergeCell ref="A261:Q261"/>
    <mergeCell ref="A262:Q262"/>
    <mergeCell ref="A255:K255"/>
    <mergeCell ref="L255:Q255"/>
    <mergeCell ref="A256:K256"/>
    <mergeCell ref="L256:Q256"/>
    <mergeCell ref="A257:K257"/>
    <mergeCell ref="L257:Q257"/>
    <mergeCell ref="A252:K252"/>
    <mergeCell ref="L252:Q252"/>
    <mergeCell ref="A253:K253"/>
    <mergeCell ref="L253:Q253"/>
    <mergeCell ref="A254:K254"/>
    <mergeCell ref="L254:Q254"/>
    <mergeCell ref="A249:K249"/>
    <mergeCell ref="L249:Q249"/>
    <mergeCell ref="A250:K250"/>
    <mergeCell ref="L250:Q250"/>
    <mergeCell ref="A251:K251"/>
    <mergeCell ref="L251:Q251"/>
    <mergeCell ref="A246:Q246"/>
    <mergeCell ref="A247:K247"/>
    <mergeCell ref="L247:Q247"/>
    <mergeCell ref="A248:K248"/>
    <mergeCell ref="L248:Q248"/>
    <mergeCell ref="A239:Q239"/>
    <mergeCell ref="A240:Q241"/>
    <mergeCell ref="A242:Q242"/>
    <mergeCell ref="A243:Q243"/>
    <mergeCell ref="A244:Q244"/>
    <mergeCell ref="A245:Q245"/>
    <mergeCell ref="K195:M195"/>
    <mergeCell ref="N195:Q195"/>
    <mergeCell ref="A199:J199"/>
    <mergeCell ref="A208:Q208"/>
    <mergeCell ref="A209:Q209"/>
    <mergeCell ref="A210:Q210"/>
    <mergeCell ref="A213:I213"/>
    <mergeCell ref="J213:Q213"/>
    <mergeCell ref="A197:J197"/>
    <mergeCell ref="K197:M197"/>
    <mergeCell ref="N197:Q197"/>
    <mergeCell ref="A218:I218"/>
    <mergeCell ref="J218:Q218"/>
    <mergeCell ref="N222:Q222"/>
    <mergeCell ref="N223:Q223"/>
    <mergeCell ref="A221:Q221"/>
    <mergeCell ref="A214:Q214"/>
    <mergeCell ref="A215:Q215"/>
    <mergeCell ref="N183:Q183"/>
    <mergeCell ref="A184:J184"/>
    <mergeCell ref="K184:M184"/>
    <mergeCell ref="N184:Q184"/>
    <mergeCell ref="A189:J189"/>
    <mergeCell ref="K189:M189"/>
    <mergeCell ref="N189:Q189"/>
    <mergeCell ref="A190:J190"/>
    <mergeCell ref="K190:M190"/>
    <mergeCell ref="N190:Q190"/>
    <mergeCell ref="A187:J187"/>
    <mergeCell ref="K187:M187"/>
    <mergeCell ref="N187:Q187"/>
    <mergeCell ref="A188:J188"/>
    <mergeCell ref="K188:M188"/>
    <mergeCell ref="N188:Q188"/>
    <mergeCell ref="A156:K156"/>
    <mergeCell ref="A174:J174"/>
    <mergeCell ref="K174:M174"/>
    <mergeCell ref="N174:Q174"/>
    <mergeCell ref="N165:Q165"/>
    <mergeCell ref="A170:J170"/>
    <mergeCell ref="K170:M170"/>
    <mergeCell ref="N170:Q170"/>
    <mergeCell ref="A171:J171"/>
    <mergeCell ref="K171:M171"/>
    <mergeCell ref="N171:Q171"/>
    <mergeCell ref="A172:J172"/>
    <mergeCell ref="K172:Q172"/>
    <mergeCell ref="A173:J173"/>
    <mergeCell ref="A166:J166"/>
    <mergeCell ref="K166:M166"/>
    <mergeCell ref="N166:Q166"/>
    <mergeCell ref="A167:J167"/>
    <mergeCell ref="A168:J168"/>
    <mergeCell ref="K168:M168"/>
    <mergeCell ref="N168:Q168"/>
    <mergeCell ref="A169:J169"/>
    <mergeCell ref="K169:M169"/>
    <mergeCell ref="N169:Q169"/>
    <mergeCell ref="L151:Q151"/>
    <mergeCell ref="L152:Q152"/>
    <mergeCell ref="L153:Q153"/>
    <mergeCell ref="L154:Q154"/>
    <mergeCell ref="L155:Q155"/>
    <mergeCell ref="L156:Q156"/>
    <mergeCell ref="A162:J162"/>
    <mergeCell ref="K162:M162"/>
    <mergeCell ref="N162:Q162"/>
    <mergeCell ref="A159:Q159"/>
    <mergeCell ref="A160:J160"/>
    <mergeCell ref="K160:Q160"/>
    <mergeCell ref="A161:J161"/>
    <mergeCell ref="K161:M161"/>
    <mergeCell ref="N161:Q161"/>
    <mergeCell ref="A155:I155"/>
    <mergeCell ref="J155:K155"/>
    <mergeCell ref="A151:I151"/>
    <mergeCell ref="A152:I152"/>
    <mergeCell ref="A153:I153"/>
    <mergeCell ref="A154:I154"/>
    <mergeCell ref="J151:K151"/>
    <mergeCell ref="J152:K152"/>
    <mergeCell ref="J153:K153"/>
    <mergeCell ref="J154:K154"/>
    <mergeCell ref="L148:Q148"/>
    <mergeCell ref="L150:Q150"/>
    <mergeCell ref="A141:I141"/>
    <mergeCell ref="A142:I142"/>
    <mergeCell ref="A143:I143"/>
    <mergeCell ref="A145:I145"/>
    <mergeCell ref="J141:K141"/>
    <mergeCell ref="J142:K142"/>
    <mergeCell ref="J143:K143"/>
    <mergeCell ref="J145:K145"/>
    <mergeCell ref="L144:Q144"/>
    <mergeCell ref="A144:K144"/>
    <mergeCell ref="A148:K148"/>
    <mergeCell ref="A150:K150"/>
    <mergeCell ref="L141:Q141"/>
    <mergeCell ref="L142:Q142"/>
    <mergeCell ref="L143:Q143"/>
    <mergeCell ref="L145:Q145"/>
    <mergeCell ref="L146:Q146"/>
    <mergeCell ref="L149:Q149"/>
    <mergeCell ref="A146:I146"/>
    <mergeCell ref="A147:I147"/>
    <mergeCell ref="A149:I149"/>
    <mergeCell ref="A137:Q137"/>
    <mergeCell ref="A138:Q138"/>
    <mergeCell ref="A134:Q134"/>
    <mergeCell ref="A135:Q135"/>
    <mergeCell ref="A136:Q136"/>
    <mergeCell ref="J149:K149"/>
    <mergeCell ref="A133:K133"/>
    <mergeCell ref="L133:Q133"/>
    <mergeCell ref="A140:I140"/>
    <mergeCell ref="J140:K140"/>
    <mergeCell ref="L139:Q139"/>
    <mergeCell ref="A139:K139"/>
    <mergeCell ref="L140:Q140"/>
    <mergeCell ref="J146:K146"/>
    <mergeCell ref="J147:K147"/>
    <mergeCell ref="L147:Q147"/>
    <mergeCell ref="A129:Q129"/>
    <mergeCell ref="A130:Q130"/>
    <mergeCell ref="A131:Q131"/>
    <mergeCell ref="A132:Q132"/>
    <mergeCell ref="A124:Q124"/>
    <mergeCell ref="A125:Q125"/>
    <mergeCell ref="A126:Q126"/>
    <mergeCell ref="A127:K127"/>
    <mergeCell ref="A128:K128"/>
    <mergeCell ref="L127:Q127"/>
    <mergeCell ref="L128:Q128"/>
    <mergeCell ref="A19:Q19"/>
    <mergeCell ref="A123:Q123"/>
    <mergeCell ref="H122:I122"/>
    <mergeCell ref="A10:Q10"/>
    <mergeCell ref="A11:Q11"/>
    <mergeCell ref="A12:K12"/>
    <mergeCell ref="L12:Q12"/>
    <mergeCell ref="A39:Q39"/>
    <mergeCell ref="A41:Q41"/>
    <mergeCell ref="L20:Q20"/>
    <mergeCell ref="L21:Q21"/>
    <mergeCell ref="L22:Q22"/>
    <mergeCell ref="A28:K28"/>
    <mergeCell ref="A20:K20"/>
    <mergeCell ref="A21:K21"/>
    <mergeCell ref="A22:K22"/>
    <mergeCell ref="A23:K23"/>
    <mergeCell ref="A24:K24"/>
    <mergeCell ref="A33:K33"/>
    <mergeCell ref="A26:K26"/>
    <mergeCell ref="L23:Q23"/>
    <mergeCell ref="L24:Q24"/>
    <mergeCell ref="L32:Q32"/>
    <mergeCell ref="L34:Q34"/>
    <mergeCell ref="A13:Q13"/>
    <mergeCell ref="A14:K14"/>
    <mergeCell ref="L14:Q14"/>
    <mergeCell ref="A15:K15"/>
    <mergeCell ref="L15:Q15"/>
    <mergeCell ref="A16:K16"/>
    <mergeCell ref="L16:Q16"/>
    <mergeCell ref="A17:Q17"/>
    <mergeCell ref="A18:Q18"/>
    <mergeCell ref="A1:Q1"/>
    <mergeCell ref="A2:Q2"/>
    <mergeCell ref="A3:Q3"/>
    <mergeCell ref="A4:Q4"/>
    <mergeCell ref="A5:Q5"/>
    <mergeCell ref="A6:Q6"/>
    <mergeCell ref="A7:Q7"/>
    <mergeCell ref="A8:Q8"/>
    <mergeCell ref="A9:Q9"/>
    <mergeCell ref="L26:Q26"/>
    <mergeCell ref="L28:Q28"/>
    <mergeCell ref="L29:Q29"/>
    <mergeCell ref="L30:Q30"/>
    <mergeCell ref="L25:Q25"/>
    <mergeCell ref="L31:Q31"/>
    <mergeCell ref="A31:K31"/>
    <mergeCell ref="A32:K32"/>
    <mergeCell ref="A34:K34"/>
    <mergeCell ref="A27:K27"/>
    <mergeCell ref="A25:K25"/>
    <mergeCell ref="A29:K29"/>
    <mergeCell ref="P400:Q400"/>
    <mergeCell ref="K176:Q176"/>
    <mergeCell ref="A177:J177"/>
    <mergeCell ref="K177:M177"/>
    <mergeCell ref="N177:Q177"/>
    <mergeCell ref="A180:J180"/>
    <mergeCell ref="K180:M180"/>
    <mergeCell ref="N180:Q180"/>
    <mergeCell ref="A178:J178"/>
    <mergeCell ref="K178:M178"/>
    <mergeCell ref="N178:Q178"/>
    <mergeCell ref="A179:J179"/>
    <mergeCell ref="K179:M179"/>
    <mergeCell ref="N179:Q179"/>
    <mergeCell ref="A181:J181"/>
    <mergeCell ref="K181:M181"/>
    <mergeCell ref="N181:Q181"/>
    <mergeCell ref="A185:J185"/>
    <mergeCell ref="K185:M185"/>
    <mergeCell ref="A186:J186"/>
    <mergeCell ref="A182:J182"/>
    <mergeCell ref="K182:Q182"/>
    <mergeCell ref="A183:J183"/>
    <mergeCell ref="K183:M183"/>
    <mergeCell ref="A176:J176"/>
    <mergeCell ref="A418:Q418"/>
    <mergeCell ref="A412:Q412"/>
    <mergeCell ref="A403:Q403"/>
    <mergeCell ref="A404:Q404"/>
    <mergeCell ref="A405:Q405"/>
    <mergeCell ref="A406:Q406"/>
    <mergeCell ref="A407:Q407"/>
    <mergeCell ref="A408:Q408"/>
    <mergeCell ref="A409:Q409"/>
    <mergeCell ref="A410:Q410"/>
    <mergeCell ref="A402:K402"/>
    <mergeCell ref="L402:Q402"/>
    <mergeCell ref="A395:F395"/>
    <mergeCell ref="A396:F396"/>
    <mergeCell ref="A397:F397"/>
    <mergeCell ref="A398:F398"/>
    <mergeCell ref="A399:F399"/>
    <mergeCell ref="K186:M186"/>
    <mergeCell ref="N186:Q186"/>
    <mergeCell ref="A401:F401"/>
    <mergeCell ref="G400:I400"/>
    <mergeCell ref="J400:L400"/>
    <mergeCell ref="M400:O400"/>
    <mergeCell ref="A157:Q157"/>
    <mergeCell ref="A400:F400"/>
    <mergeCell ref="A220:Q220"/>
    <mergeCell ref="A376:Q376"/>
    <mergeCell ref="A158:Q158"/>
    <mergeCell ref="A379:Q379"/>
    <mergeCell ref="K167:M167"/>
    <mergeCell ref="N167:Q167"/>
    <mergeCell ref="A164:J164"/>
    <mergeCell ref="K164:M164"/>
    <mergeCell ref="N164:Q164"/>
    <mergeCell ref="A165:J165"/>
    <mergeCell ref="K165:M165"/>
    <mergeCell ref="A370:Q370"/>
    <mergeCell ref="A203:Q203"/>
    <mergeCell ref="A205:Q205"/>
    <mergeCell ref="K173:Q173"/>
    <mergeCell ref="A163:J163"/>
    <mergeCell ref="K163:M163"/>
    <mergeCell ref="A175:J175"/>
    <mergeCell ref="K175:M175"/>
    <mergeCell ref="N175:Q175"/>
    <mergeCell ref="N163:Q163"/>
    <mergeCell ref="N185:Q185"/>
    <mergeCell ref="H120:I120"/>
    <mergeCell ref="H121:I121"/>
    <mergeCell ref="H112:I112"/>
    <mergeCell ref="H113:I113"/>
    <mergeCell ref="H114:I114"/>
    <mergeCell ref="J113:K113"/>
    <mergeCell ref="A104:Q104"/>
    <mergeCell ref="A105:Q105"/>
    <mergeCell ref="A106:Q106"/>
    <mergeCell ref="A107:Q107"/>
    <mergeCell ref="A108:Q108"/>
    <mergeCell ref="P119:Q119"/>
    <mergeCell ref="P120:Q120"/>
    <mergeCell ref="L115:M115"/>
    <mergeCell ref="L116:M116"/>
    <mergeCell ref="L117:M117"/>
    <mergeCell ref="L118:M118"/>
    <mergeCell ref="L119:M119"/>
    <mergeCell ref="L120:M120"/>
    <mergeCell ref="L121:M121"/>
    <mergeCell ref="A121:G121"/>
    <mergeCell ref="A103:Q103"/>
    <mergeCell ref="H119:I119"/>
    <mergeCell ref="H115:I115"/>
    <mergeCell ref="H116:I116"/>
    <mergeCell ref="H117:I117"/>
    <mergeCell ref="L98:Q98"/>
    <mergeCell ref="L99:Q99"/>
    <mergeCell ref="A100:Q100"/>
    <mergeCell ref="J112:K112"/>
    <mergeCell ref="H118:I118"/>
    <mergeCell ref="L113:M113"/>
    <mergeCell ref="L112:M112"/>
    <mergeCell ref="L114:M114"/>
    <mergeCell ref="J114:K114"/>
    <mergeCell ref="L27:Q27"/>
    <mergeCell ref="A50:Q50"/>
    <mergeCell ref="A44:Q44"/>
    <mergeCell ref="A56:Q56"/>
    <mergeCell ref="A99:K99"/>
    <mergeCell ref="A98:K98"/>
    <mergeCell ref="L97:Q97"/>
    <mergeCell ref="A101:Q101"/>
    <mergeCell ref="A102:Q102"/>
    <mergeCell ref="L35:Q35"/>
    <mergeCell ref="L71:Q71"/>
    <mergeCell ref="A71:K71"/>
    <mergeCell ref="A70:F70"/>
    <mergeCell ref="G70:I70"/>
    <mergeCell ref="A97:K97"/>
    <mergeCell ref="L92:Q92"/>
    <mergeCell ref="L93:Q93"/>
    <mergeCell ref="A86:K86"/>
    <mergeCell ref="A87:K87"/>
    <mergeCell ref="A88:K88"/>
    <mergeCell ref="A89:K89"/>
    <mergeCell ref="A90:K90"/>
    <mergeCell ref="A91:K91"/>
    <mergeCell ref="A92:K92"/>
    <mergeCell ref="A95:Q95"/>
    <mergeCell ref="J57:K57"/>
    <mergeCell ref="J58:K58"/>
    <mergeCell ref="A51:Q51"/>
    <mergeCell ref="A53:Q53"/>
    <mergeCell ref="A54:Q54"/>
    <mergeCell ref="A81:K81"/>
    <mergeCell ref="A82:K82"/>
    <mergeCell ref="L77:Q77"/>
    <mergeCell ref="L78:Q78"/>
    <mergeCell ref="L79:Q79"/>
    <mergeCell ref="A72:Q72"/>
    <mergeCell ref="A83:Q83"/>
    <mergeCell ref="A84:Q84"/>
    <mergeCell ref="A85:Q85"/>
    <mergeCell ref="A74:Q74"/>
    <mergeCell ref="A94:Q94"/>
    <mergeCell ref="A93:K93"/>
    <mergeCell ref="L86:Q86"/>
    <mergeCell ref="L87:Q87"/>
    <mergeCell ref="L88:Q88"/>
    <mergeCell ref="L89:Q89"/>
    <mergeCell ref="L91:Q91"/>
    <mergeCell ref="A73:Q73"/>
  </mergeCells>
  <pageMargins left="0.47244094488188981" right="0" top="0.43307086614173229" bottom="0.39370078740157483" header="0.11811023622047245" footer="0.11811023622047245"/>
  <pageSetup scale="75" fitToHeight="0" orientation="portrait" r:id="rId1"/>
  <headerFooter>
    <oddFooter>&amp;CPágina &amp;P de &amp;N</oddFooter>
  </headerFooter>
  <rowBreaks count="6" manualBreakCount="6">
    <brk id="37" max="16" man="1"/>
    <brk id="214" max="16" man="1"/>
    <brk id="261" max="16" man="1"/>
    <brk id="354" max="16" man="1"/>
    <brk id="381" max="16" man="1"/>
    <brk id="414"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NOVIEMBRE</vt:lpstr>
      <vt:lpstr>NOVIEMBRE!_GoBack</vt:lpstr>
      <vt:lpstr>NOVIEMBRE!Área_de_impresión</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Lucila Filomena Cruz</cp:lastModifiedBy>
  <cp:lastPrinted>2022-12-14T00:02:22Z</cp:lastPrinted>
  <dcterms:created xsi:type="dcterms:W3CDTF">2018-05-24T18:29:58Z</dcterms:created>
  <dcterms:modified xsi:type="dcterms:W3CDTF">2022-12-15T21:01:40Z</dcterms:modified>
</cp:coreProperties>
</file>