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Z:\1 SUBDIRECCION\LUCILA\CUENTA ABRIL ELIDA\"/>
    </mc:Choice>
  </mc:AlternateContent>
  <xr:revisionPtr revIDLastSave="0" documentId="13_ncr:1_{E59DD6D4-932E-424E-9A10-016EE407ABC3}" xr6:coauthVersionLast="47" xr6:coauthVersionMax="47" xr10:uidLastSave="{00000000-0000-0000-0000-000000000000}"/>
  <bookViews>
    <workbookView xWindow="23880" yWindow="-120" windowWidth="24240" windowHeight="13140" xr2:uid="{00000000-000D-0000-FFFF-FFFF00000000}"/>
  </bookViews>
  <sheets>
    <sheet name="ABRIL" sheetId="15" r:id="rId1"/>
  </sheets>
  <definedNames>
    <definedName name="_GoBack" localSheetId="0">ABRIL!$A$70</definedName>
    <definedName name="_xlnm.Print_Area" localSheetId="0">ABRIL!$A$1:$Q$517</definedName>
  </definedNames>
  <calcPr calcId="191029"/>
</workbook>
</file>

<file path=xl/calcChain.xml><?xml version="1.0" encoding="utf-8"?>
<calcChain xmlns="http://schemas.openxmlformats.org/spreadsheetml/2006/main">
  <c r="P76" i="15" l="1"/>
  <c r="L465" i="15"/>
  <c r="L458" i="15" s="1"/>
  <c r="K379" i="15"/>
  <c r="J362" i="15"/>
  <c r="N335" i="15" l="1"/>
  <c r="L335" i="15"/>
  <c r="J335" i="15"/>
  <c r="H335" i="15"/>
  <c r="P334" i="15"/>
  <c r="P332" i="15"/>
  <c r="P331" i="15"/>
  <c r="P330" i="15"/>
  <c r="P329" i="15"/>
  <c r="P327" i="15"/>
  <c r="P326" i="15"/>
  <c r="L304" i="15"/>
  <c r="L290" i="15"/>
  <c r="H255" i="15"/>
  <c r="P254" i="15"/>
  <c r="P252" i="15"/>
  <c r="J211" i="15"/>
  <c r="M209" i="15" s="1"/>
  <c r="N144" i="15"/>
  <c r="L134" i="15"/>
  <c r="P75" i="15"/>
  <c r="P68" i="15"/>
  <c r="P77" i="15" s="1"/>
  <c r="M202" i="15" l="1"/>
  <c r="M206" i="15"/>
  <c r="M210" i="15"/>
  <c r="M199" i="15"/>
  <c r="M203" i="15"/>
  <c r="M207" i="15"/>
  <c r="M200" i="15"/>
  <c r="M204" i="15"/>
  <c r="M208" i="15"/>
  <c r="M201" i="15"/>
  <c r="M205" i="15"/>
  <c r="L57" i="15"/>
  <c r="K396" i="15"/>
  <c r="K393" i="15"/>
  <c r="K388" i="15"/>
  <c r="L221" i="15" l="1"/>
  <c r="L217" i="15" s="1"/>
  <c r="K186" i="15"/>
  <c r="K184" i="15"/>
  <c r="K179" i="15"/>
  <c r="K177" i="15"/>
  <c r="K161" i="15"/>
  <c r="N75" i="15"/>
  <c r="N68" i="15"/>
  <c r="L68" i="15"/>
  <c r="L75" i="15"/>
  <c r="N182" i="15" l="1"/>
  <c r="L77" i="15"/>
  <c r="N77" i="15"/>
  <c r="L449" i="15"/>
  <c r="L445" i="15"/>
  <c r="L440" i="15"/>
  <c r="I478" i="15"/>
  <c r="L309" i="15" l="1"/>
  <c r="L282" i="15"/>
  <c r="N255" i="15"/>
  <c r="L255" i="15"/>
  <c r="J255" i="15"/>
  <c r="P255" i="15" l="1"/>
  <c r="N156" i="15"/>
  <c r="M211" i="15" l="1"/>
  <c r="N159" i="15" l="1"/>
  <c r="N165" i="15"/>
  <c r="L32" i="15" l="1"/>
  <c r="L34" i="15" s="1"/>
  <c r="J75" i="15" l="1"/>
  <c r="J68" i="15"/>
  <c r="J76" i="15" l="1"/>
  <c r="L78" i="15" s="1"/>
  <c r="J77" i="15"/>
  <c r="L454" i="15"/>
  <c r="L453" i="15"/>
  <c r="O482" i="15" l="1"/>
  <c r="L438" i="15" l="1"/>
  <c r="L425" i="15"/>
  <c r="L419" i="15"/>
  <c r="N409" i="15"/>
  <c r="K409" i="15"/>
  <c r="N396" i="15"/>
  <c r="N387" i="15" s="1"/>
  <c r="K387" i="15"/>
  <c r="K397" i="15" s="1"/>
  <c r="N379" i="15"/>
  <c r="N375" i="15"/>
  <c r="K368" i="15"/>
  <c r="J356" i="15"/>
  <c r="P333" i="15"/>
  <c r="P328" i="15"/>
  <c r="P335" i="15" s="1"/>
  <c r="O307" i="15"/>
  <c r="O309" i="15" s="1"/>
  <c r="O300" i="15"/>
  <c r="O304" i="15" s="1"/>
  <c r="N266" i="15"/>
  <c r="L266" i="15"/>
  <c r="J266" i="15"/>
  <c r="H266" i="15"/>
  <c r="P265" i="15"/>
  <c r="P266" i="15" s="1"/>
  <c r="P253" i="15"/>
  <c r="P251" i="15"/>
  <c r="L132" i="15"/>
  <c r="L128" i="15"/>
  <c r="L123" i="15"/>
  <c r="L140" i="15" l="1"/>
  <c r="L468" i="15"/>
  <c r="K369" i="15"/>
  <c r="K375" i="15" s="1"/>
  <c r="N175" i="15"/>
  <c r="K189" i="15" s="1"/>
  <c r="N397" i="15"/>
  <c r="L429" i="15"/>
  <c r="K191" i="15" l="1"/>
</calcChain>
</file>

<file path=xl/sharedStrings.xml><?xml version="1.0" encoding="utf-8"?>
<sst xmlns="http://schemas.openxmlformats.org/spreadsheetml/2006/main" count="465" uniqueCount="393">
  <si>
    <t>Participaciones</t>
  </si>
  <si>
    <t>Capufe</t>
  </si>
  <si>
    <t>TOTAL</t>
  </si>
  <si>
    <t>IMPUESTOS</t>
  </si>
  <si>
    <t>Impuesto sobre el  Patrimonio</t>
  </si>
  <si>
    <t>Multas</t>
  </si>
  <si>
    <t>DERECHOS</t>
  </si>
  <si>
    <t>Otros Derechos</t>
  </si>
  <si>
    <t>PRODUCTOS</t>
  </si>
  <si>
    <t>APROVECHAMIENTOS</t>
  </si>
  <si>
    <t>Accesorios de Aprovechamiento</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</si>
  <si>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</si>
  <si>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</si>
  <si>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</si>
  <si>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</si>
  <si>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</si>
  <si>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</si>
  <si>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</si>
  <si>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</si>
  <si>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</si>
  <si>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</si>
  <si>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</si>
  <si>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1.-Ingresos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</si>
  <si>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</si>
  <si>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</si>
  <si>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</si>
  <si>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</si>
  <si>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Contables no presupuestarios</t>
  </si>
  <si>
    <t>3. Menos ingresos presupuestarios no contables</t>
  </si>
  <si>
    <t>Ingresos derivados de financiamientos</t>
  </si>
  <si>
    <t>Otros ingresos presupuestarios no contables</t>
  </si>
  <si>
    <t>Conciliación entre los Egresos Presupuestarios y los Gastos  Contables</t>
  </si>
  <si>
    <t>1.Total de egresos (presupuestarios)</t>
  </si>
  <si>
    <t>2. Menos egresos presupuestarios no contables</t>
  </si>
  <si>
    <t>Edificio no Habitacional</t>
  </si>
  <si>
    <t>Infraestructura</t>
  </si>
  <si>
    <t>Otros Egresos Presupuestales No contables</t>
  </si>
  <si>
    <t>Provisiones</t>
  </si>
  <si>
    <t>Disminuciones de inventarios</t>
  </si>
  <si>
    <t>Aumento por insuficiencia de provisiones</t>
  </si>
  <si>
    <t>Otros Gastos</t>
  </si>
  <si>
    <t>Total de Gastos contables ( 4= 1- 2 + 3)</t>
  </si>
  <si>
    <t>CUENTAS DE INGRESOS</t>
  </si>
  <si>
    <t>Ley de Ingreso Estimada</t>
  </si>
  <si>
    <t>Ley de Ingreso por ejecutar</t>
  </si>
  <si>
    <t>Ley de Ingreso Recaudada</t>
  </si>
  <si>
    <t>CUENTAS DE EGRESOS</t>
  </si>
  <si>
    <t xml:space="preserve">Presupuesto de Egreso aprobado       </t>
  </si>
  <si>
    <t>Presupuesto de Egresos por ejercer</t>
  </si>
  <si>
    <t>Presupuesto de Egresos devengado</t>
  </si>
  <si>
    <t>Presupuesto de Egresos pagado</t>
  </si>
  <si>
    <t>JUICIOS LAUDOS LABORALES</t>
  </si>
  <si>
    <t>CONCEPTOS</t>
  </si>
  <si>
    <t>ENERO</t>
  </si>
  <si>
    <t xml:space="preserve">Impuestos </t>
  </si>
  <si>
    <t xml:space="preserve">Derechos </t>
  </si>
  <si>
    <t xml:space="preserve">Productos </t>
  </si>
  <si>
    <t xml:space="preserve">Aprovechamiento </t>
  </si>
  <si>
    <t>"Bajo protesta de decir verdad declara que los estados financieros y sus notas, son razonablemente correctos y son responsabilidad del emisor"</t>
  </si>
  <si>
    <t>Terrenos</t>
  </si>
  <si>
    <t>JUICIOS  ÁREA CIVIL</t>
  </si>
  <si>
    <t>FONDOS DISTINTOS DE APORTACIONES</t>
  </si>
  <si>
    <t>Aportaciones Federales</t>
  </si>
  <si>
    <t>Convenios Federales</t>
  </si>
  <si>
    <t>Incentivos Derivados de la Colaboración Fiscal</t>
  </si>
  <si>
    <t>Fondos Distintos de Aportación</t>
  </si>
  <si>
    <t>CONCEPTO</t>
  </si>
  <si>
    <t>Cuentas por Cobrar</t>
  </si>
  <si>
    <t>Deudores Diversos</t>
  </si>
  <si>
    <t>SUMA</t>
  </si>
  <si>
    <t>SUMAS</t>
  </si>
  <si>
    <t>Ley de Ingreso devengada</t>
  </si>
  <si>
    <t>Accesorios de Impuestos</t>
  </si>
  <si>
    <t>Derechos por prestación de servicios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</si>
  <si>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</si>
  <si>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</si>
  <si>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</si>
  <si>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</si>
  <si>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</si>
  <si>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</si>
  <si>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</si>
  <si>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</si>
  <si>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</si>
  <si>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</si>
  <si>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Vehículos y Equipo de Transporte</t>
  </si>
  <si>
    <t>Equipo de Defensa y Seguridad</t>
  </si>
  <si>
    <t>Colecciones, Obras de Arte y Objetos Valiosos</t>
  </si>
  <si>
    <t>Activos Biológicos</t>
  </si>
  <si>
    <t>Acuerdo de Coordinación SEDENER</t>
  </si>
  <si>
    <t>Indemnizaciones</t>
  </si>
  <si>
    <t>Anticipo a Contratistas por Obras Públicas</t>
  </si>
  <si>
    <t>Actualización de Multas Federales</t>
  </si>
  <si>
    <t>Mobiliario y equipo de Administración</t>
  </si>
  <si>
    <t>Mobiliario y equipo Educacional y Recreativo</t>
  </si>
  <si>
    <t>Equipo e Instrumental Médico y de Laboratorio</t>
  </si>
  <si>
    <t>Productos Financieros Parques y Jardines</t>
  </si>
  <si>
    <t>Ministración Sapaet</t>
  </si>
  <si>
    <t>Ministración Parques y Jardines</t>
  </si>
  <si>
    <t>Impuestos sobre los Ingresos</t>
  </si>
  <si>
    <t>Multa Fed. Centro Federal de Conciliación y Registro Laboral</t>
  </si>
  <si>
    <t>Prodder</t>
  </si>
  <si>
    <t>Este apartado se integra por los conceptos de Anticipo a Contratistas por obras públicas</t>
  </si>
  <si>
    <t>Edificios no Habitacionales</t>
  </si>
  <si>
    <t>Este apartado se integra por los conceptos de los bienes muebles los cuales incluyen:</t>
  </si>
  <si>
    <t>Actualmente el H. Ayuntamiento del Centro no cuenta con los criterios para la determinación de las estimaciones de cuentas incobrables,  estimación de inventarios, deterioro de activos biológicos.</t>
  </si>
  <si>
    <t xml:space="preserve">TOTAL </t>
  </si>
  <si>
    <t>VARIACIÓN</t>
  </si>
  <si>
    <t>Bancos/Tesorería</t>
  </si>
  <si>
    <t xml:space="preserve">Efectivo </t>
  </si>
  <si>
    <t>Bancos/Dependencias y Otros</t>
  </si>
  <si>
    <t>Fondos con afectación Especifica</t>
  </si>
  <si>
    <t>Ingresos Financieros</t>
  </si>
  <si>
    <t>Aprovechamientos patrimoniales</t>
  </si>
  <si>
    <t>Amortización de la Deuda pública</t>
  </si>
  <si>
    <t>3. Más gastos contables no presupuestarios</t>
  </si>
  <si>
    <t>CUENTAS DE ORDEN CONTABLES</t>
  </si>
  <si>
    <t>CUENTAS DE ORDEN PRESUPUESTARIAS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</si>
  <si>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</si>
  <si>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Todo lo anterior, es parte fundamental de la buena marcha de la gestión Pública Municipal de este Municipio, los números de ingresos y la eficiencia en el gasto hablan de ello, se siguen trabajando en mejores y eficientes modelos de control a la par que se sigue modernizando la Administración Municipal presente.</t>
  </si>
  <si>
    <t xml:space="preserve">2.- Panorama económico y financiero                                                                                                                                                                                                                                                                                                                                                                                    </t>
  </si>
  <si>
    <t>Elaboró</t>
  </si>
  <si>
    <t>L.C.P. Elida Cortes Cortes</t>
  </si>
  <si>
    <t>Revisó</t>
  </si>
  <si>
    <t>Convenios Estatales</t>
  </si>
  <si>
    <t>Trimestres</t>
  </si>
  <si>
    <t>Total Mensual</t>
  </si>
  <si>
    <t>Gran Total</t>
  </si>
  <si>
    <t>Multa Federal Tribunal Unitario Agrario</t>
  </si>
  <si>
    <t>Construcciones en proceso en Bienes propios</t>
  </si>
  <si>
    <t>Fondo por Colaboración Fiscal (ISN)</t>
  </si>
  <si>
    <t>Fondo por Colaboración Fiscal (ISR)</t>
  </si>
  <si>
    <t>Productos financieros (ISN)</t>
  </si>
  <si>
    <t>Productos financieros (ISR)</t>
  </si>
  <si>
    <t>Fondo por Coordinación en Predial</t>
  </si>
  <si>
    <t>Productos financieros Fondo por Coordinación en Predial</t>
  </si>
  <si>
    <t>Fondo de Compensaciones y Combustible Municipal 70%</t>
  </si>
  <si>
    <t>Fondo de Compensaciones y Combustible Municipal 30%</t>
  </si>
  <si>
    <t>Productos financieros Participaciones</t>
  </si>
  <si>
    <t>Multa Federal Secretaria de Turismo</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</si>
  <si>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</si>
  <si>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</si>
  <si>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</si>
  <si>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</si>
  <si>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</si>
  <si>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Depósitos de Fondos de terceros en garantía y/o administración</t>
  </si>
  <si>
    <t>Otros efectivos equivalentes</t>
  </si>
  <si>
    <t>Ganancia/pérdida en venta de propiedad, planta y equipo</t>
  </si>
  <si>
    <t>Conciliación entre los Ingresos Presupuestarios y  Contables</t>
  </si>
  <si>
    <t>Modificación al presupuesto de Egresos aprobado</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</si>
  <si>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al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</si>
  <si>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</si>
  <si>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Impuesto sobre la producción, el consumo y las Transacciones</t>
  </si>
  <si>
    <t>Multa federal no fiscal Instituto Mexicano de la Propiedad Industrial</t>
  </si>
  <si>
    <t>Licencias</t>
  </si>
  <si>
    <t>Subdirectora de Contabilidad</t>
  </si>
  <si>
    <t>Presupuesto de Egresos Comprometido</t>
  </si>
  <si>
    <t>Jefe de Departamento</t>
  </si>
  <si>
    <t>Fondo para la infraestructura Social y  Municipal (R-33 Fondo III)</t>
  </si>
  <si>
    <t>Fondo de Aportación para el fortalecimiento (R-33 Fondo IV)</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</si>
  <si>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</si>
  <si>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</si>
  <si>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</si>
  <si>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</si>
  <si>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</si>
  <si>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</si>
  <si>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</si>
  <si>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</si>
  <si>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</si>
  <si>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</si>
  <si>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</si>
  <si>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HACIENDA PÚBLICA/PATRIMONIO CONTRIBUIDO 2022</t>
  </si>
  <si>
    <t>HACIENDA PÚBLICA/PATRIMONIO GENERADO 2022</t>
  </si>
  <si>
    <t>4. Total de Ingresos Contables (4=1 + 2-3)</t>
  </si>
  <si>
    <t xml:space="preserve">Aumento por Insuficiencia de Estimaciones por Pérdida o Deterioro u Obsolescencia </t>
  </si>
  <si>
    <t>Estimaciones, Depreciaciones, Deterioros, Obsolescencia y Amortizaciones</t>
  </si>
  <si>
    <t>Presupuesto de Egresos ejercido</t>
  </si>
  <si>
    <t>H. Ayuntamiento del Centro</t>
  </si>
  <si>
    <t>H. AYUNTAMIENTO DEL CENTRO</t>
  </si>
  <si>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Plan de Cuentas que constituye una herramienta básica para el registro de operaciones, otorgando consistencia en la presentación y fácil interpretación de los resultados y las bases contabilizadoras, bajo los criterios  de Armonización Contable.</t>
  </si>
  <si>
    <t>Los Estados Financieros que presenta el H. Ayuntamiento del Centro son los siguientes: Estado de Situación Financiera, Estado de Actividades, Estado de Variaciones en la Hacienda Pública/Patrimonio, Estado de Cambios en la Situación Financiera, Estado de Flujo de Efectivo, Estado Analítico del Activo, Estado Analítico de la Deuda y Otros Pasivos, Informe sobre Pasivos Contingentes, las Notas a los Estados Financieros de acuerdo a los lineamientos establecidos en el Manual de Contabilidad Gubernamental del CONAC, de la Ley de Contabilidad Gubernamental y  de la Ley de Disciplina Financiera.</t>
  </si>
  <si>
    <t>El H. Ayuntamiento del Centro ,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</si>
  <si>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Fondo para Municipios Productores de Hidrocarburos en Región Marítima</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</si>
  <si>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</si>
  <si>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</si>
  <si>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</si>
  <si>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</si>
  <si>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</si>
  <si>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</si>
  <si>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</si>
  <si>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</si>
  <si>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</si>
  <si>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</si>
  <si>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</si>
  <si>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</si>
  <si>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</si>
  <si>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</si>
  <si>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</si>
  <si>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</si>
  <si>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</si>
  <si>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</si>
  <si>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</si>
  <si>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L.C.P. Dulce María Sánchez Álvarez</t>
  </si>
  <si>
    <t>Mobiliario y Equipo de Administracion</t>
  </si>
  <si>
    <t>Vehículo y Equipo de Transporte</t>
  </si>
  <si>
    <t>Licencia Informativas e Intelectuales</t>
  </si>
  <si>
    <t>En noviembre de 1808, el virrey de la Nueva España dispuso elegir el primer ayuntamiento de San Juan de Villahermosa, mismo que inició sus funciones el 1 de enero de 1809.</t>
  </si>
  <si>
    <t>Deudores por Anticipo de la Tesorería a corto plazo</t>
  </si>
  <si>
    <t>Ingresos Propios</t>
  </si>
  <si>
    <t>BBVA Bancomer Créditos</t>
  </si>
  <si>
    <t xml:space="preserve">Fondo de Estabilización de los Ingresos de las Entidades Federativas (FEIEF) </t>
  </si>
  <si>
    <t xml:space="preserve">Proagua Municipal </t>
  </si>
  <si>
    <t xml:space="preserve">Proagua Federal </t>
  </si>
  <si>
    <t xml:space="preserve">Fondo para Municipios Productores de Hidrocarburos en Región Marítima (Fondos distintos de aportación) </t>
  </si>
  <si>
    <t>19 de Junio de 2037</t>
  </si>
  <si>
    <t>* Tasa TIIE a 28 días más sobre tasa del 0.64%,, la cual es menor a la que se venía pagando en los créditos anteriores.</t>
  </si>
  <si>
    <t>Modificaciones a la Ley de Ingreso Estimada</t>
  </si>
  <si>
    <t>19 de junio del 2037</t>
  </si>
  <si>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</si>
  <si>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Subtotal de ingresos de la Gestión</t>
  </si>
  <si>
    <t>Subtotal de ingresos  por Participaciones, Aportaciones, Convenios derivados de la colaboracio fiscal fondos distintos a Aportaciones</t>
  </si>
  <si>
    <t>Productos financieros 70% Fondo de Compensación y Combustible Municipal</t>
  </si>
  <si>
    <t>FISE Bienestar-H. Ayuntamiento 2022</t>
  </si>
  <si>
    <t>Total Fideicomisos</t>
  </si>
  <si>
    <t>Reintegros</t>
  </si>
  <si>
    <t>Construcción de en Proceso en Bienes de Dominio Público</t>
  </si>
  <si>
    <t>Otros Derechos a Recibir Efectivo o Equivalentes a corto plazo</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</si>
  <si>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</si>
  <si>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</si>
  <si>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</si>
  <si>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</si>
  <si>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</si>
  <si>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</si>
  <si>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</si>
  <si>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</si>
  <si>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CAPUFE</t>
  </si>
  <si>
    <t>Productos financieros CAPUFE</t>
  </si>
  <si>
    <t>Productos Financieros Convenio Agua Potable SAS (SAPAET)</t>
  </si>
  <si>
    <t>Inversiones Temporales (Hasta 3 Meses)</t>
  </si>
  <si>
    <t>Convenio  Ayuntamiento-Oficialía Mayor (Parques y Jardines)</t>
  </si>
  <si>
    <t xml:space="preserve">Proveedores </t>
  </si>
  <si>
    <t>Programa de Saneamiento de Aguas Residuales (PROSANEAR)</t>
  </si>
  <si>
    <t xml:space="preserve">Fondo para Municipios Productores de Hidrocarburos en Región Terrestre </t>
  </si>
  <si>
    <t>El 3 de febrero de 1916 siendo gobernador el general Francisco J. Múgica, desde la Villa de Teapa expide el Decreto 111, con el que restituye a la capital del estado su antiguo nombre de Villahermosa, como hasta la fecha se le conoce.</t>
  </si>
  <si>
    <t>1. Autorización e historia</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</si>
  <si>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</si>
  <si>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</si>
  <si>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</si>
  <si>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</si>
  <si>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7. Reporte Analítico del activo</t>
  </si>
  <si>
    <t>8. Fideicomisos, mandatos y análogos</t>
  </si>
  <si>
    <t>9. Reporte de la Recaudación</t>
  </si>
  <si>
    <t>10. Información sobre la Deuda y el Reporte Analítico de la Deuda</t>
  </si>
  <si>
    <t>11. Calificaciones otorgadas</t>
  </si>
  <si>
    <t>12. Proceso de mejora</t>
  </si>
  <si>
    <t>13. Información por segmentos</t>
  </si>
  <si>
    <t>14. Eventos Posteriores al Cierre</t>
  </si>
  <si>
    <t>15. Partes Relacionadas</t>
  </si>
  <si>
    <t>16. Responsabilidad sobre la presentación razonable de la información contable.</t>
  </si>
  <si>
    <t>I) NOTAS AL ESTADO DE ACTIVIDADES</t>
  </si>
  <si>
    <t>Ingresos y Otros  Beneficios</t>
  </si>
  <si>
    <t>II) NOTAS AL ESTADO DE SITUACIÓN FINANCIERA</t>
  </si>
  <si>
    <t>Efectivo y Equivalentes</t>
  </si>
  <si>
    <t>Efectivo</t>
  </si>
  <si>
    <t>Derecho a recibir Efectivo y Equivalentes y Bienes o Servicios</t>
  </si>
  <si>
    <t>Almacenes</t>
  </si>
  <si>
    <t>Inventarios</t>
  </si>
  <si>
    <t>Inversiones Financieras</t>
  </si>
  <si>
    <t>Bienes Muebles, Inmuebles e Intangibles</t>
  </si>
  <si>
    <t>Estimaciones y Deterioros</t>
  </si>
  <si>
    <t>Otros Activos</t>
  </si>
  <si>
    <t xml:space="preserve">PASIVO </t>
  </si>
  <si>
    <t>Cuentas y Documentos por pagar</t>
  </si>
  <si>
    <t>ACTIVO</t>
  </si>
  <si>
    <t>Pasivos Diferidos</t>
  </si>
  <si>
    <t>III) NOTAS AL ESTADO DE VARIACIÓN DE LA HACIENDA PÚBLICA</t>
  </si>
  <si>
    <t>IV) NOTAS AL ESTADO DE FLUJO DE EFECTIVO</t>
  </si>
  <si>
    <t>Adquisiciones de Actividades de Inversión efectivamente pagadas</t>
  </si>
  <si>
    <t>Concepto</t>
  </si>
  <si>
    <t>Bienes Inmuebles, Infraestructura y Construcciones en Proceso</t>
  </si>
  <si>
    <t>Viviendas</t>
  </si>
  <si>
    <t>Construcciones en proceso en Bienes de Dominio Público</t>
  </si>
  <si>
    <t>Construcciones en Procesos en Bienes Propios</t>
  </si>
  <si>
    <t>Otros Inmuebles</t>
  </si>
  <si>
    <t>Bienes Muebles</t>
  </si>
  <si>
    <t>Mobiliario y Equipo de Administración</t>
  </si>
  <si>
    <t>Vehículos y Equipos de Transporte</t>
  </si>
  <si>
    <t>Activos Biologicos</t>
  </si>
  <si>
    <t>Otras Inversiones</t>
  </si>
  <si>
    <t>CONCILIACIÓN DE FLUJOS DE EFECTIVOS NETOS</t>
  </si>
  <si>
    <t>Resultados del Ejercicio Ahorro/Desahorro</t>
  </si>
  <si>
    <t>V) CONCILIACIÓN ENTRE LOS INGRESOS PRESUPUESTARIOS Y CONTABLES, ASÍ COMO ENTRE LOS EGRESOS PRESUPUESTARIOS Y LOS GASTOS CONTABLES</t>
  </si>
  <si>
    <t>Los activos correspondientes a ejercicios anteriores su condición es buena y actualmente la depreciación y amortización se aplica de manera anualizada.</t>
  </si>
  <si>
    <t>a) NOTAS DE GESTIÓN ADMINISTRATIVA</t>
  </si>
  <si>
    <t>b) NOTAS DE DESGLOSE</t>
  </si>
  <si>
    <t>Participaciones , Aportaciones, Convenios, Incentivos Derivados de la Colaboración Fiscal y Fondos Distintos De Aportación</t>
  </si>
  <si>
    <t>Productos Financieros Convenio Fise Bienestar H. Ayuntamiento del Centro</t>
  </si>
  <si>
    <t>Productos Financieros Fondo para Municipios Productores de Hidrocarburos en Región Terrestre</t>
  </si>
  <si>
    <t>Productos Financieros Fondo para Municipios Productores de Hidrocarburos en Región Marítima</t>
  </si>
  <si>
    <t xml:space="preserve">Este apartado se integra por los conceptos de Deudores diversos y Cuentas por Cobrar </t>
  </si>
  <si>
    <t>Bienes Inmuebles</t>
  </si>
  <si>
    <t>Importe</t>
  </si>
  <si>
    <t>Depreciación acumulada al 2022</t>
  </si>
  <si>
    <t>Activos Intangibles</t>
  </si>
  <si>
    <t>Fondos y Bienes de Terceros en Garantía y/o Administración</t>
  </si>
  <si>
    <t>Pasivos no circulante</t>
  </si>
  <si>
    <t>HACIENDA PÚBLICA/PATRIMONIO CONTRIBUIDO 2023</t>
  </si>
  <si>
    <t>HACIENDA PÚBLICA/PATRIMONIO GENERADO 2023</t>
  </si>
  <si>
    <t>C) NOTAS DE MEMORIA (CUENTAS DE ORDEN)</t>
  </si>
  <si>
    <t>Gastos y Otras Pérdidas</t>
  </si>
  <si>
    <t>Amortización acumulada al 2022</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</si>
  <si>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</si>
  <si>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</si>
  <si>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</si>
  <si>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</si>
  <si>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</si>
  <si>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</si>
  <si>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</si>
  <si>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</si>
  <si>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</si>
  <si>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</si>
  <si>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</si>
  <si>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r>
      <rPr>
        <b/>
        <sz val="11"/>
        <rFont val="Calibri"/>
        <family val="2"/>
        <scheme val="minor"/>
      </rPr>
      <t>Movimientos de</t>
    </r>
    <r>
      <rPr>
        <sz val="11"/>
        <rFont val="Calibri"/>
        <family val="2"/>
        <scheme val="minor"/>
      </rPr>
      <t xml:space="preserve"> </t>
    </r>
    <r>
      <rPr>
        <b/>
        <sz val="11"/>
        <rFont val="Calibri"/>
        <family val="2"/>
        <scheme val="minor"/>
      </rPr>
      <t>partidas (o rubros) que no afecten al efectivo</t>
    </r>
  </si>
  <si>
    <t xml:space="preserve">Gastos de Funcionamiento donde Servicios Personales es el mas representativo por el pago de sueldos y salarios al personal de confianza y de base, pago de prestaciones asi como el pago del día de reyes. En cuanto al rubro Servicios Generales se realizan pagos de energía eléctrica, servicios de internet, arrendamientos entre otros, y Subsidios y Subvenciones por los apoyos generados por parte del H. Ayuntamiento del Centro, siendo estos últimos de los más representativos. </t>
  </si>
  <si>
    <t>El H. Ayuntamiento del Centro utiliza el método de primeras entradas primeras salidas, el cual es el más conveniente de acuerdo a las operaciones de los almacenes debido a que lo que ingresa de bienes, mercancías e insumos se distribuye a las áreas que lo solicitan.</t>
  </si>
  <si>
    <t xml:space="preserve">Estructura Organizacional Básica.- </t>
  </si>
  <si>
    <t>Productos financieros Prodder</t>
  </si>
  <si>
    <t>Prodcutos finncieros Prosanear</t>
  </si>
  <si>
    <t>Productos financieros Proagua</t>
  </si>
  <si>
    <t>Multa Federal Instituto Nacional de Derechos de Autor</t>
  </si>
  <si>
    <t>Donativos</t>
  </si>
  <si>
    <t>Gastos de la Deuda Pública</t>
  </si>
  <si>
    <r>
      <t>El H. Ayuntamiento del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</si>
  <si>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</si>
  <si>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</si>
  <si>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rPr>
        <b/>
        <sz val="11"/>
        <rFont val="Calibri"/>
        <family val="2"/>
        <scheme val="minor"/>
      </rPr>
      <t>Ejercicio Fiscal.-</t>
    </r>
    <r>
      <rPr>
        <sz val="11"/>
        <rFont val="Calibri"/>
        <family val="2"/>
        <scheme val="minor"/>
      </rPr>
      <t xml:space="preserve"> 1ro. de Enero al 31 de Diciembre del 2023</t>
    </r>
  </si>
  <si>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Ley de Coordinación Fiscal, Ley de Ingresos, Presupuesto de Egresos, Reglamento de la Administración Pública del Municipio del Centro, Tabasco, Manual de Normas Presupuestaria para el Municipio de Centro Tabasco.</t>
    </r>
  </si>
  <si>
    <r>
      <rPr>
        <b/>
        <sz val="11"/>
        <rFont val="Calibri"/>
        <family val="2"/>
        <scheme val="minor"/>
      </rPr>
      <t>Consideraciones Fiscales.-</t>
    </r>
    <r>
      <rPr>
        <sz val="11"/>
        <rFont val="Calibri"/>
        <family val="2"/>
        <scheme val="minor"/>
      </rPr>
      <t>De conformidad al Art. 79 de la Ley de Impuesto sobre la Renta, El H. Ayuntamiento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</si>
  <si>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</si>
  <si>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</si>
  <si>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
B.2.8.- Dirección de Educación, Cultura y Recreación.
B.2.9.- Dirección de Administración.
B.2.10.- Dirección de Asuntos Jurídicos.
B.2.11.- Dirección de Atención Ciudadana.
B.2.12.- Dirección de Atención a las Mujeres.
B.2.13.- Dirección de Asuntos Indígenas.
B.2.14.- Dirección de Protección Ambiental y Desarrollo Sustentable.
B.2.15.- Coordinación de Protección Civil.</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</si>
  <si>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</si>
  <si>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t xml:space="preserve">En cuanto a la Calificadora </t>
    </r>
    <r>
      <rPr>
        <b/>
        <sz val="11"/>
        <rFont val="Calibri"/>
        <family val="2"/>
        <scheme val="minor"/>
      </rPr>
      <t xml:space="preserve">Moody's </t>
    </r>
    <r>
      <rPr>
        <sz val="11"/>
        <rFont val="Calibri"/>
        <family val="2"/>
        <scheme val="minor"/>
      </rPr>
      <t xml:space="preserve">señala que la perspectiva del Municipio de Centro es (BBB.mx) estable y refleja una recuperación en la recaudación de ingresos propios del municipio, lo que permitirá reportar una mejora en sus resultados operativos y financieros, así como níveles de deuda decrecientes y una posición de liquidez adecuada. </t>
    </r>
  </si>
  <si>
    <r>
      <t xml:space="preserve">El H. Ayuntamiento del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</si>
  <si>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del Centro, </t>
    </r>
    <r>
      <rPr>
        <b/>
        <sz val="11"/>
        <rFont val="Calibri"/>
        <family val="2"/>
        <scheme val="minor"/>
      </rPr>
      <t>no presenta evento alguno posterior al cierre.</t>
    </r>
  </si>
  <si>
    <r>
      <t xml:space="preserve">En el H. Ayuntamiento del Centro, </t>
    </r>
    <r>
      <rPr>
        <b/>
        <sz val="11"/>
        <rFont val="Calibri"/>
        <family val="2"/>
        <scheme val="minor"/>
      </rPr>
      <t>no existen partes relacionadas que influyan significativamente en la Toma de decisiones operativas y financieras.</t>
    </r>
  </si>
  <si>
    <r>
      <t xml:space="preserve">El H. Ayuntamiento del Centro </t>
    </r>
    <r>
      <rPr>
        <b/>
        <sz val="11"/>
        <rFont val="Calibri"/>
        <family val="2"/>
        <scheme val="minor"/>
      </rPr>
      <t>no realiza proceso de Transformación</t>
    </r>
    <r>
      <rPr>
        <sz val="11"/>
        <rFont val="Calibri"/>
        <family val="2"/>
        <scheme val="minor"/>
      </rPr>
      <t xml:space="preserve"> </t>
    </r>
    <r>
      <rPr>
        <b/>
        <sz val="11"/>
        <rFont val="Calibri"/>
        <family val="2"/>
        <scheme val="minor"/>
      </rPr>
      <t>o elaboración de Bienes</t>
    </r>
    <r>
      <rPr>
        <sz val="11"/>
        <rFont val="Calibri"/>
        <family val="2"/>
        <scheme val="minor"/>
      </rPr>
      <t>.</t>
    </r>
  </si>
  <si>
    <r>
      <t xml:space="preserve">El H. Ayuntamiento del Centro </t>
    </r>
    <r>
      <rPr>
        <b/>
        <sz val="11"/>
        <rFont val="Calibri"/>
        <family val="2"/>
        <scheme val="minor"/>
      </rPr>
      <t>no tiene registro de otros activos.</t>
    </r>
  </si>
  <si>
    <r>
      <t xml:space="preserve">El H. Ayuntamiento del Centro </t>
    </r>
    <r>
      <rPr>
        <b/>
        <sz val="11"/>
        <rFont val="Calibri"/>
        <family val="2"/>
        <scheme val="minor"/>
      </rPr>
      <t>actualmente no cuenta con pasivos diferidos.</t>
    </r>
  </si>
  <si>
    <r>
      <t xml:space="preserve">El H. Ayuntamiento del Centro </t>
    </r>
    <r>
      <rPr>
        <b/>
        <sz val="11"/>
        <rFont val="Calibri"/>
        <family val="2"/>
        <scheme val="minor"/>
      </rPr>
      <t>no cuenta con Fondos de Bienes de Terceros en Garantía y/o administración</t>
    </r>
    <r>
      <rPr>
        <sz val="11"/>
        <rFont val="Calibri"/>
        <family val="2"/>
        <scheme val="minor"/>
      </rPr>
      <t xml:space="preserve"> a corto y largo plazo.</t>
    </r>
  </si>
  <si>
    <t>6. Posición en moneda extranjera y protección por riesgo cambiario</t>
  </si>
  <si>
    <t>Para llevar a cabo la depreciación de los edificios no habitacionales como lo establece el CONAC, se requiere el avalúo de estos activo estimando su vida útlil, para ello se necesita un proyecto de inversión y considerar si el Ayuntamiento cunta con los recursos financieros para hacerlo.</t>
  </si>
  <si>
    <t>NOTAS  A LOS ESTADOS FINANCIEROS DEL MES DE ABRIL 2023</t>
  </si>
  <si>
    <t>Saldo al 30 de abril de 2023</t>
  </si>
  <si>
    <t>Al 30 de abril de 2023, el H. Ayuntamiento del Centro recaudó ingresos por los conceptos de  impuestos, derechos, productos y aprovechamientos como se detalla a continuación:</t>
  </si>
  <si>
    <t>Al 30 de abril de 2023, el H. Ayuntamiento del Centro recibió ingresos por los conceptos Ramo 28/Participaciones, Ramo 33/Aportaciones, convenios federales y estatales, incentivos derivados de la colaboración fiscal y Ramo 23/Fondos distintos de aportaciones, como se detalla a continuación:</t>
  </si>
  <si>
    <t>Al 30 de abril</t>
  </si>
  <si>
    <t>Al 30 de abril de 2023 el H. Ayuntamiento del Centro en el apartado de Hacienda Pública/Patrimonio Contribuido no presenta ninguna variación respecto del ejercicio 2022 al 2023.</t>
  </si>
  <si>
    <t>Correspondiente del 1 de Enero al  30 de Abril de 2023</t>
  </si>
  <si>
    <t>Otros Gastos Contables No Presupuestales</t>
  </si>
  <si>
    <t>Convenio de concentración de acciones y aportaciones de apoyo extraordinario de recursos del Fondo para Entidades Federativas y Municipios Productores de Hidrocarburos (Cárcamo)</t>
  </si>
  <si>
    <t>Convenio de concentración de acciones y aportaciones de apoyo extraordinario de recursos del Fondo para Entidades Federativas y Municipios Productores de Hidrocarburos (Sitio de Transferencia)</t>
  </si>
  <si>
    <t>Costo por Coberturas</t>
  </si>
  <si>
    <r>
      <t xml:space="preserve">Del saldo reflejado en bancos por la cantidad de </t>
    </r>
    <r>
      <rPr>
        <b/>
        <sz val="11"/>
        <rFont val="Calibri"/>
        <family val="2"/>
        <scheme val="minor"/>
      </rPr>
      <t xml:space="preserve">$874,619,936.33 (Ochocientos Setenta y Cuatro Millones Seiscientos Diecinueve Mil Novecientos Treinta y Seis Pesos 33/100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2020 Cuenta Concentradora; 2021 de las dos cuentas, una es Concentradora y la otra es pagadora de nóminas, 2022 y 2023 son tres cuentas Concentradoras; Fondo de Estabilización de los Ingresos de las Entidades Federativas (FEIEF) 2022; Participaciones 2020, 2021, 2022 y 2023; CAPUFE 2022 y 2023; Fondos distintos de Aportación 2021, 2022 y 2023; Fondo III 2023; Fondo IV 2023; Convenio SAPAET (SAS) 2021, 2022 y 2023, Oficialía Mayor 2021, 2022 y 2023.</t>
    </r>
  </si>
  <si>
    <t xml:space="preserve">Fondo de Hidrocarburos Cárcamo 2023 </t>
  </si>
  <si>
    <t>Fondo de Hidrocarburos Centro de Transferencia 2023</t>
  </si>
  <si>
    <t>Lo anterior, permitió reflejar una mejor posición frente a la última revisión y alcanzar métricas proyectadas de deuda más favorables.</t>
  </si>
  <si>
    <t>En ambos casos la Comisión Nacional de Seguros y Fianzas se encuentra imposibilitada para iniciar el procedimiento de remate de valores, hasta en cuento se dicte sentencia definitiva y cause ejecutoria, ha quedado firme, o bien que declare que ha transcurrido el término de ley para impugnar dicha resolución.</t>
  </si>
  <si>
    <r>
      <t xml:space="preserve">El H. Ayuntamiento del Centro </t>
    </r>
    <r>
      <rPr>
        <b/>
        <sz val="11"/>
        <rFont val="Calibri"/>
        <family val="2"/>
        <scheme val="minor"/>
      </rPr>
      <t>no realiza provisiones.</t>
    </r>
  </si>
  <si>
    <t>Flujos de Efectivo Netos de las Actividades de Operación</t>
  </si>
  <si>
    <t>JUICIOS CONTENCIOSOS</t>
  </si>
  <si>
    <t>Los ingresos recaudados al mes de Abril del ejercicio fiscal 2023, comparados con los ingresos  del mismo periodo de los últimos cinco años, históricamente han sido los mayores, como puede apreciarse la recaudación aumentó en un 6% en el mismo periodo del 2022 al 2023, estos resultados se lograron gracias a la gestión responsable y equilibrada de las finanzas públicas, generando condiciones favorables para el crecimiento económico y la estabilidad del Municipio del Centro.</t>
  </si>
  <si>
    <r>
      <t xml:space="preserve">La Corporación Financiera </t>
    </r>
    <r>
      <rPr>
        <b/>
        <sz val="11"/>
        <color theme="1"/>
        <rFont val="Calibri"/>
        <family val="2"/>
        <scheme val="minor"/>
      </rPr>
      <t>Fitch Ratings</t>
    </r>
    <r>
      <rPr>
        <sz val="11"/>
        <color theme="1"/>
        <rFont val="Calibri"/>
        <family val="2"/>
        <scheme val="minor"/>
      </rPr>
      <t xml:space="preserve"> evaluó la calidad del crédito contratado y del Municipio de la siguiente manera:</t>
    </r>
  </si>
  <si>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$688,866.26 (Seiscientos  Ochenta y Ocho Mil Ochocientos Sesenta y Seis Pesos 26/100 M.N.)</t>
    </r>
    <r>
      <rPr>
        <sz val="11"/>
        <rFont val="Calibri"/>
        <family val="2"/>
        <scheme val="minor"/>
      </rPr>
      <t xml:space="preserve">, sumando un total de </t>
    </r>
    <r>
      <rPr>
        <b/>
        <sz val="11"/>
        <rFont val="Calibri"/>
        <family val="2"/>
        <scheme val="minor"/>
      </rPr>
      <t>$8,300,935.94 (Ocho Millones Trescientos Mil Novecientos Treinta y Cinco Pesos 94/100 M.N.)</t>
    </r>
  </si>
  <si>
    <r>
      <t xml:space="preserve">El H. Ayuntamiento del Centro </t>
    </r>
    <r>
      <rPr>
        <b/>
        <sz val="11"/>
        <rFont val="Calibri"/>
        <family val="2"/>
        <scheme val="minor"/>
      </rPr>
      <t>No realiza operaciones</t>
    </r>
    <r>
      <rPr>
        <sz val="11"/>
        <rFont val="Calibri"/>
        <family val="2"/>
        <scheme val="minor"/>
      </rPr>
      <t xml:space="preserve"> en moneda extranjeras.</t>
    </r>
  </si>
  <si>
    <r>
      <rPr>
        <b/>
        <sz val="11"/>
        <rFont val="Calibri"/>
        <family val="2"/>
        <scheme val="minor"/>
      </rPr>
      <t xml:space="preserve">Fideicomisos, Mandatos y Análogos de los cuales es fideicomitente o fideicomisario.- </t>
    </r>
    <r>
      <rPr>
        <sz val="11"/>
        <rFont val="Calibri"/>
        <family val="2"/>
        <scheme val="minor"/>
      </rPr>
      <t>El H. Ayuntamiento del Centro forma parte del Fideicomiso CREANDO EMPRESARIOS como fideicomitente.</t>
    </r>
  </si>
  <si>
    <r>
      <t>Al 30 de abril de 2023, el H. Ayuntamiento del Centro recaudó Ingresos por la cantidad de</t>
    </r>
    <r>
      <rPr>
        <b/>
        <sz val="11"/>
        <rFont val="Calibri"/>
        <family val="2"/>
        <scheme val="minor"/>
      </rPr>
      <t xml:space="preserve"> $1,544,636,606.18 (Mil Quinientos Cuarenta y Cuatro Millones Seiscientos Treinta y Seis Mil Seiscientos Seis Pesos 18/100 M.N.)</t>
    </r>
    <r>
      <rPr>
        <sz val="11"/>
        <rFont val="Calibri"/>
        <family val="2"/>
        <scheme val="minor"/>
      </rPr>
      <t xml:space="preserve">, mismos que se integran de la siguiente manera, </t>
    </r>
    <r>
      <rPr>
        <b/>
        <sz val="11"/>
        <rFont val="Calibri"/>
        <family val="2"/>
        <scheme val="minor"/>
      </rPr>
      <t>$303,412,290.28 (Trescientos Tres Millones Cuatrocientos Doce Mil Doscientos Noventa Pesos 28/100 M.N.)</t>
    </r>
    <r>
      <rPr>
        <sz val="11"/>
        <rFont val="Calibri"/>
        <family val="2"/>
        <scheme val="minor"/>
      </rPr>
      <t xml:space="preserve">, correspondientes a los Ingresos de la Gestión (impuestos, derechos, productos y aprovechamientos); </t>
    </r>
    <r>
      <rPr>
        <b/>
        <sz val="11"/>
        <rFont val="Calibri"/>
        <family val="2"/>
        <scheme val="minor"/>
      </rPr>
      <t>$724,599,332.32 (Setecientos Veinticuatro Millones Quinientos Noventa y Nueve Mil Trescientos Treinta y Dos 32/100 M.N.</t>
    </r>
    <r>
      <rPr>
        <sz val="11"/>
        <rFont val="Calibri"/>
        <family val="2"/>
        <scheme val="minor"/>
      </rPr>
      <t xml:space="preserve">, de Participaciones Federales; </t>
    </r>
    <r>
      <rPr>
        <b/>
        <sz val="11"/>
        <rFont val="Calibri"/>
        <family val="2"/>
        <scheme val="minor"/>
      </rPr>
      <t>$286,830,200.00 (Doscientos Ochenta y Seis Millones Ochocientos Treinta Mil Doscientos Pesos 00/100 M.N.)</t>
    </r>
    <r>
      <rPr>
        <sz val="11"/>
        <rFont val="Calibri"/>
        <family val="2"/>
        <scheme val="minor"/>
      </rPr>
      <t xml:space="preserve">, de Aportaciones Federales; </t>
    </r>
    <r>
      <rPr>
        <b/>
        <sz val="11"/>
        <rFont val="Calibri"/>
        <family val="2"/>
        <scheme val="minor"/>
      </rPr>
      <t>$9,668,093.87 (Nueve Millones Seiscientos Sesenta y Ocho Mil Noventa y Tres Pesos 87/100 M.N.)</t>
    </r>
    <r>
      <rPr>
        <sz val="11"/>
        <rFont val="Calibri"/>
        <family val="2"/>
        <scheme val="minor"/>
      </rPr>
      <t>, de Convenios Federales;</t>
    </r>
    <r>
      <rPr>
        <b/>
        <sz val="11"/>
        <rFont val="Calibri"/>
        <family val="2"/>
        <scheme val="minor"/>
      </rPr>
      <t xml:space="preserve"> $655,351.31 (Seiscientos Cincuenta y Cinco Mil Trescientos Cincuenta y Un Pesos 31/100 M.N.)</t>
    </r>
    <r>
      <rPr>
        <sz val="11"/>
        <rFont val="Calibri"/>
        <family val="2"/>
        <scheme val="minor"/>
      </rPr>
      <t xml:space="preserve">, de Incentivos Derivados de la Colaboración Fiscal; </t>
    </r>
    <r>
      <rPr>
        <b/>
        <sz val="11"/>
        <rFont val="Calibri"/>
        <family val="2"/>
        <scheme val="minor"/>
      </rPr>
      <t>$75,061,073.35 (Setenta y Cinco Millones Sesenta y Un Mil Setenta y Tres Pesos 35/100 M.N.)</t>
    </r>
    <r>
      <rPr>
        <sz val="11"/>
        <rFont val="Calibri"/>
        <family val="2"/>
        <scheme val="minor"/>
      </rPr>
      <t xml:space="preserve">, de Fondos Distintos de Aportaciones y </t>
    </r>
    <r>
      <rPr>
        <b/>
        <sz val="11"/>
        <rFont val="Calibri"/>
        <family val="2"/>
        <scheme val="minor"/>
      </rPr>
      <t xml:space="preserve">$144,410,265.05 (Ciento Cuarenta y Cuatro Millones Cuatrocientos Diez Mil Doscientos Sesenta y Cinco Pesos 05/100 M.N.), </t>
    </r>
    <r>
      <rPr>
        <sz val="11"/>
        <rFont val="Calibri"/>
        <family val="2"/>
        <scheme val="minor"/>
      </rPr>
      <t>de Convenios Estatales.</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</si>
  <si>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Veintidos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</si>
  <si>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La Secretaría de Finanzas realiza deducciones por concepto faltante inicial FEIEF en la segunda ministración de las Participaciones correspondiente a los meses de enero por la cantidad de</t>
    </r>
    <r>
      <rPr>
        <b/>
        <sz val="11"/>
        <rFont val="Calibri"/>
        <family val="2"/>
        <scheme val="minor"/>
      </rPr>
      <t xml:space="preserve"> $568,876.00 (Quinientos Sesenta y Ocho Mil Ochocientos Setenta y Seis Pesos 00/100 M.N.);</t>
    </r>
    <r>
      <rPr>
        <sz val="11"/>
        <rFont val="Calibri"/>
        <family val="2"/>
        <scheme val="minor"/>
      </rPr>
      <t xml:space="preserve"> febrero por la cantidad de </t>
    </r>
    <r>
      <rPr>
        <b/>
        <sz val="11"/>
        <rFont val="Calibri"/>
        <family val="2"/>
        <scheme val="minor"/>
      </rPr>
      <t>$338,083.00 (Trescientos Treinta y Ocho Mil Ochenta y Tres Pesos 00/100 M.N.),</t>
    </r>
    <r>
      <rPr>
        <sz val="11"/>
        <rFont val="Calibri"/>
        <family val="2"/>
        <scheme val="minor"/>
      </rPr>
      <t xml:space="preserve">  marzo </t>
    </r>
    <r>
      <rPr>
        <b/>
        <sz val="11"/>
        <rFont val="Calibri"/>
        <family val="2"/>
        <scheme val="minor"/>
      </rPr>
      <t xml:space="preserve">$355,881.00 (Trescientos Cincuenta y Cinco Mil Ochocientos Ochenta y Un Pesos 00/100 M.N.) </t>
    </r>
    <r>
      <rPr>
        <sz val="11"/>
        <rFont val="Calibri"/>
        <family val="2"/>
        <scheme val="minor"/>
      </rPr>
      <t xml:space="preserve">y abril </t>
    </r>
    <r>
      <rPr>
        <b/>
        <sz val="11"/>
        <rFont val="Calibri"/>
        <family val="2"/>
        <scheme val="minor"/>
      </rPr>
      <t>$271,666.00 (Doscientos Setenta y Un Mil Seiscientos Sesenta y Seis Pesos 00/100 M.N.)</t>
    </r>
    <r>
      <rPr>
        <sz val="11"/>
        <rFont val="Calibri"/>
        <family val="2"/>
        <scheme val="minor"/>
      </rPr>
      <t xml:space="preserve"> </t>
    </r>
    <r>
      <rPr>
        <b/>
        <sz val="11"/>
        <rFont val="Calibri"/>
        <family val="2"/>
        <scheme val="minor"/>
      </rPr>
      <t xml:space="preserve"> </t>
    </r>
    <r>
      <rPr>
        <sz val="11"/>
        <rFont val="Calibri"/>
        <family val="2"/>
        <scheme val="minor"/>
      </rPr>
      <t>mismas que se aprecian en las hojas mensuales  de liquidación emitida por la misma Secretaria.</t>
    </r>
  </si>
  <si>
    <r>
      <t xml:space="preserve">Representan los derechos de cobro y por recuperar a favor del H. Ayuntamiento del Centro, cuyo origen es distinto de los ingresos por impuestos, derechos, productos y aprovechamientos, siendo exigible su cobro y/o recuperación durante el transcurso del ejercicio, los cuales se integran por los rubros de Cuentas por cobrar siendo de las más representativas encontramos Comisión Federal de Electricidad por la cantidad de </t>
    </r>
    <r>
      <rPr>
        <b/>
        <sz val="11"/>
        <rFont val="Calibri"/>
        <family val="2"/>
        <scheme val="minor"/>
      </rPr>
      <t>$3,051,022.41 (Tres Millones Cincuenta y Un Mil Veintidos Pesos 41/100 M.N.)</t>
    </r>
    <r>
      <rPr>
        <sz val="11"/>
        <rFont val="Calibri"/>
        <family val="2"/>
        <scheme val="minor"/>
      </rPr>
      <t xml:space="preserve"> y Colaboración Fiscal ISR por la cantidad de </t>
    </r>
    <r>
      <rPr>
        <b/>
        <sz val="11"/>
        <rFont val="Calibri"/>
        <family val="2"/>
        <scheme val="minor"/>
      </rPr>
      <t>$1,098,245.89 (Un Millón Noventa y Ocho Mil Doscientos Cuarenta y Cinco Pesos 89/100 M.N.)</t>
    </r>
    <r>
      <rPr>
        <sz val="11"/>
        <rFont val="Calibri"/>
        <family val="2"/>
        <scheme val="minor"/>
      </rPr>
      <t>. Deudores Diversos siendo la más representativa Municipio del Centro y/o Dirección de Finanzas (Traspaso entre cuentas) por la cantidad de</t>
    </r>
    <r>
      <rPr>
        <b/>
        <sz val="11"/>
        <rFont val="Calibri"/>
        <family val="2"/>
        <scheme val="minor"/>
      </rPr>
      <t xml:space="preserve"> $107,500,000.00 (Ciento Siete Millones Quinientos Mil Pesos 00/100 M.N.),</t>
    </r>
    <r>
      <rPr>
        <sz val="11"/>
        <rFont val="Calibri"/>
        <family val="2"/>
        <scheme val="minor"/>
      </rPr>
      <t xml:space="preserve"> Financiamiento entre recursos por la cantidad de </t>
    </r>
    <r>
      <rPr>
        <b/>
        <sz val="11"/>
        <rFont val="Calibri"/>
        <family val="2"/>
        <scheme val="minor"/>
      </rPr>
      <t>$25,229,235.92 (Veinticinco Millones Doscientos Veintinueve Mil Doscientos Treinta y Cinco Pesos 92/100 M.N.)</t>
    </r>
    <r>
      <rPr>
        <sz val="11"/>
        <rFont val="Calibri"/>
        <family val="2"/>
        <scheme val="minor"/>
      </rPr>
      <t xml:space="preserve"> y Acuerdo de Compensación 2023 (Convenio con el estado) por la cantidad de </t>
    </r>
    <r>
      <rPr>
        <b/>
        <sz val="11"/>
        <rFont val="Calibri"/>
        <family val="2"/>
        <scheme val="minor"/>
      </rPr>
      <t>$40,000,0000.00 (Cuarenta Millones de Pesos 00/100 M.N.)</t>
    </r>
    <r>
      <rPr>
        <sz val="11"/>
        <rFont val="Calibri"/>
        <family val="2"/>
        <scheme val="minor"/>
      </rPr>
      <t>, como se señala a continuación:</t>
    </r>
  </si>
  <si>
    <r>
      <t>Representa el derecho de recibir servicios, por los trabajos contratados por obras, saldo que pertenece a Constructora Kaninsa SA de CV por la cantidad de</t>
    </r>
    <r>
      <rPr>
        <b/>
        <sz val="11"/>
        <rFont val="Calibri"/>
        <family val="2"/>
        <scheme val="minor"/>
      </rPr>
      <t xml:space="preserve"> $ 6,235,793.91 (Seis Millones Doscientos Treinta y Cinco Mil Setecientos Noventa y Tres Pesos 91/100 M.N.)</t>
    </r>
    <r>
      <rPr>
        <sz val="11"/>
        <rFont val="Calibri"/>
        <family val="2"/>
        <scheme val="minor"/>
      </rPr>
      <t xml:space="preserve"> al respecto se informa lo siguiente:</t>
    </r>
  </si>
  <si>
    <r>
      <t xml:space="preserve">El Contrato </t>
    </r>
    <r>
      <rPr>
        <b/>
        <sz val="11"/>
        <rFont val="Calibri"/>
        <family val="2"/>
        <scheme val="minor"/>
      </rPr>
      <t>CO-KO322-013F/2021</t>
    </r>
    <r>
      <rPr>
        <sz val="11"/>
        <rFont val="Calibri"/>
        <family val="2"/>
        <scheme val="minor"/>
      </rPr>
      <t xml:space="preserve"> de fecha 12 de marzo del 2021, garantizado con las fianzas números 6378-01775-4 y 6378-011774-7 por la cantidad de </t>
    </r>
    <r>
      <rPr>
        <b/>
        <sz val="11"/>
        <rFont val="Calibri"/>
        <family val="2"/>
        <scheme val="minor"/>
      </rPr>
      <t xml:space="preserve">$377,733.74 (Trescientos Setenta y Siete Mil Setecientos Treinta y Tres Pesos 74/100 M.N.) </t>
    </r>
    <r>
      <rPr>
        <sz val="11"/>
        <rFont val="Calibri"/>
        <family val="2"/>
        <scheme val="minor"/>
      </rPr>
      <t xml:space="preserve">y </t>
    </r>
    <r>
      <rPr>
        <b/>
        <sz val="11"/>
        <rFont val="Calibri"/>
        <family val="2"/>
        <scheme val="minor"/>
      </rPr>
      <t xml:space="preserve">$1,133,201.23 (Un Millón Ciento Treinta y Tres Mil Doscientos Un Pesos 23/100 M.N.) </t>
    </r>
    <r>
      <rPr>
        <sz val="11"/>
        <rFont val="Calibri"/>
        <family val="2"/>
        <scheme val="minor"/>
      </rPr>
      <t>respectivamente; Mediante oficio 06-367-II-4, 1-40053/2023/F y 06-367-II-4 1/40055/2023/F del pasado 16 de febrero, la Comisión Nacional de Seguros y Fianzas informa al  Municipio, que la Aseguradora Insurgentes, S.A. de C.V., Grupo Financiero Aserta,</t>
    </r>
    <r>
      <rPr>
        <i/>
        <sz val="11"/>
        <rFont val="Calibri"/>
        <family val="2"/>
        <scheme val="minor"/>
      </rPr>
      <t xml:space="preserve"> interpuso Juicio de nulidad</t>
    </r>
    <r>
      <rPr>
        <sz val="11"/>
        <rFont val="Calibri"/>
        <family val="2"/>
        <scheme val="minor"/>
      </rPr>
      <t>, radicado ante la Sala Regional de Tabasco y Auxiliar del Tribunal Federal de Justicia Administrativa con el expediente número 629/22-26-01-03.</t>
    </r>
  </si>
  <si>
    <r>
      <t xml:space="preserve">El Contrato </t>
    </r>
    <r>
      <rPr>
        <b/>
        <sz val="11"/>
        <rFont val="Calibri"/>
        <family val="2"/>
        <scheme val="minor"/>
      </rPr>
      <t>CO-K0326-018-F/2021</t>
    </r>
    <r>
      <rPr>
        <sz val="11"/>
        <rFont val="Calibri"/>
        <family val="2"/>
        <scheme val="minor"/>
      </rPr>
      <t xml:space="preserve"> de fecha 26 de marzo del 2021, asegurado con las fianzas números 3825-03197-8 y 3825-03198-7 por la cantidad de </t>
    </r>
    <r>
      <rPr>
        <b/>
        <sz val="11"/>
        <rFont val="Calibri"/>
        <family val="2"/>
        <scheme val="minor"/>
      </rPr>
      <t xml:space="preserve">$6,376,870.97 y (Seis Millones Trescientos Setenta y Seis Mil Ochocientos Setenta Pesos 97/100 M.N.) </t>
    </r>
    <r>
      <rPr>
        <sz val="11"/>
        <rFont val="Calibri"/>
        <family val="2"/>
        <scheme val="minor"/>
      </rPr>
      <t xml:space="preserve">y </t>
    </r>
    <r>
      <rPr>
        <b/>
        <sz val="11"/>
        <rFont val="Calibri"/>
        <family val="2"/>
        <scheme val="minor"/>
      </rPr>
      <t xml:space="preserve">$2,125,623.66 (Dos Millones Ciento Veinticinco Mil Seiscientos Veintitrés Pesos 66/100 M.N.) </t>
    </r>
    <r>
      <rPr>
        <sz val="11"/>
        <rFont val="Calibri"/>
        <family val="2"/>
        <scheme val="minor"/>
      </rPr>
      <t xml:space="preserve">respectivamente, con oficios 06-367-II-4. 1-40005/2023/F y 06-367-II-4. 1/40006/2023/F del pasado 11 de enero, la Comsión Nacional de Seguros y Fianzas, informan que existe la </t>
    </r>
    <r>
      <rPr>
        <i/>
        <sz val="11"/>
        <rFont val="Calibri"/>
        <family val="2"/>
        <scheme val="minor"/>
      </rPr>
      <t>suspensión provisional en el Juicio Contencioso Administrativo Federal</t>
    </r>
    <r>
      <rPr>
        <sz val="11"/>
        <rFont val="Calibri"/>
        <family val="2"/>
        <scheme val="minor"/>
      </rPr>
      <t xml:space="preserve"> promovido por la empresa fiada con número de expediente 0048-2022-02-C-27-01-02-2-L dictada por la Sala Regional de Tabasco y Auxiliar del Tribunal Federal de Justicia Administrativa.</t>
    </r>
  </si>
  <si>
    <r>
      <t>Representa los 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$688,866.26 (Seiscientos Ochenta y Ocho Mil Ochocientos Sesenta y Seis Pesos 26/100 M.N.), </t>
    </r>
    <r>
      <rPr>
        <sz val="11"/>
        <rFont val="Calibri"/>
        <family val="2"/>
        <scheme val="minor"/>
      </rPr>
      <t xml:space="preserve">sumando un total de </t>
    </r>
    <r>
      <rPr>
        <b/>
        <sz val="11"/>
        <rFont val="Calibri"/>
        <family val="2"/>
        <scheme val="minor"/>
      </rPr>
      <t>$8,300,935.94 (Ocho Millones Trescientos Mil Novecientos Treinta y Cinco Pesos 94/100 M.N.)</t>
    </r>
  </si>
  <si>
    <r>
      <t xml:space="preserve">Al 30 de abril de 2023 las Depreciaciones y Amortizaciones son por la cantidad total de </t>
    </r>
    <r>
      <rPr>
        <b/>
        <sz val="11"/>
        <rFont val="Calibri"/>
        <family val="2"/>
        <scheme val="minor"/>
      </rPr>
      <t>$534,730,517.20  (Quinientos Treinta y Cuatro Millones Setecientos Treinta Mil Quinientos Diecisiete Pesos 20/100 M.N.),</t>
    </r>
    <r>
      <rPr>
        <sz val="11"/>
        <rFont val="Calibri"/>
        <family val="2"/>
        <scheme val="minor"/>
      </rPr>
      <t xml:space="preserve"> de los cuales corresponden una depreciación acumulada de bienes muebles por la cantidad de </t>
    </r>
    <r>
      <rPr>
        <b/>
        <sz val="11"/>
        <rFont val="Calibri"/>
        <family val="2"/>
        <scheme val="minor"/>
      </rPr>
      <t xml:space="preserve">$530,100,117.65 (Quinientos Treinta Millones Cien Mil Ciento Diecisiete Pesos 65/100 M.N.), </t>
    </r>
    <r>
      <rPr>
        <sz val="11"/>
        <rFont val="Calibri"/>
        <family val="2"/>
        <scheme val="minor"/>
      </rPr>
      <t xml:space="preserve"> y una amortización acumulada de Activos intangibles por la cantidad de </t>
    </r>
    <r>
      <rPr>
        <b/>
        <sz val="11"/>
        <rFont val="Calibri"/>
        <family val="2"/>
        <scheme val="minor"/>
      </rPr>
      <t xml:space="preserve">$4,630,399.55. (Cuatro Millones Seiscientos Treinta Mil Trescientos Noventa y Nueve Pesos 55/100 M.N). </t>
    </r>
    <r>
      <rPr>
        <sz val="11"/>
        <rFont val="Calibri"/>
        <family val="2"/>
        <scheme val="minor"/>
      </rPr>
      <t xml:space="preserve">
Con respecto a los bienes adquiridos en los años 2020, 2021 y 2022 los cálculos son realizados de manera automática por el sistema SIEN-GOB, el método de depreciación es de Línea recta, las tasas aplicadas corresponden al 10% para todo tipo de Maquinaria, otros equipos y Herramientas, 20% para Equipo de transportes e Instrumentos musicales y un 33.3% para Equipos de cómputo y de tecnologías de información.  Ahora bien, los activos de los años 2020, 2021 y 2022 se encuentran en óptimas condiciones, mientras que los demás activos de ejercicios anteriores su condición es buena. Cabe mencionar que actualmente la depreciación y amortización se aplica de manera anualizada.</t>
    </r>
  </si>
  <si>
    <r>
      <t>Al 30 de abril de 2023 el H. Ayuntamiento del Centro tiene registrado un pasivo circulante por la cantidad de</t>
    </r>
    <r>
      <rPr>
        <b/>
        <sz val="11"/>
        <rFont val="Calibri"/>
        <family val="2"/>
        <scheme val="minor"/>
      </rPr>
      <t xml:space="preserve"> $246,445,507.51 (Doscientos Cuarenta y Seis Millones Cuatrocientos Cuarenta y Cinco Mil Quinientos Siete Pesos 51/100 M.N.)</t>
    </r>
    <r>
      <rPr>
        <sz val="11"/>
        <rFont val="Calibri"/>
        <family val="2"/>
        <scheme val="minor"/>
      </rPr>
      <t>,  integrado por Servicios Personales siendo el mas representativo el Instituto de Seguridad Social del Estado de Tabasco (ISSET) por la cantidad de</t>
    </r>
    <r>
      <rPr>
        <b/>
        <sz val="11"/>
        <rFont val="Calibri"/>
        <family val="2"/>
        <scheme val="minor"/>
      </rPr>
      <t xml:space="preserve"> $7,742,874.79 (Siete Millones Setecientos Cuarenta y Dos Mil Ochocientos Setenta y Cuatro Pesos 79/100 M.N.),</t>
    </r>
    <r>
      <rPr>
        <sz val="11"/>
        <rFont val="Calibri"/>
        <family val="2"/>
        <scheme val="minor"/>
      </rPr>
      <t xml:space="preserve"> de Proveedores siendo el mas representativo Servicios Copripe SA de CV por la Cantidad de </t>
    </r>
    <r>
      <rPr>
        <b/>
        <sz val="11"/>
        <rFont val="Calibri"/>
        <family val="2"/>
        <scheme val="minor"/>
      </rPr>
      <t>$11,121,628.75 (Once Millones Ciento Veintiún Mil Seiscientos Veintiocho Pesos 75/100 M.N.),</t>
    </r>
    <r>
      <rPr>
        <sz val="11"/>
        <rFont val="Calibri"/>
        <family val="2"/>
        <scheme val="minor"/>
      </rPr>
      <t xml:space="preserve"> de Retenciones y Contribuciones por pagar a Corto Plazo siendo el más representativo el I.S.P.T. por la cantidad de </t>
    </r>
    <r>
      <rPr>
        <b/>
        <sz val="11"/>
        <rFont val="Calibri"/>
        <family val="2"/>
        <scheme val="minor"/>
      </rPr>
      <t xml:space="preserve">$5,209,359.61 (Cinco Millones Doscientos Nueve Mil Trescientos Cincuenta y Nueve Pesos 61/100 M.N.); </t>
    </r>
    <r>
      <rPr>
        <sz val="11"/>
        <rFont val="Calibri"/>
        <family val="2"/>
        <scheme val="minor"/>
      </rPr>
      <t xml:space="preserve"> Otras Cuentas por Pagar a Corto Plazo siendo el mas representativo el  Municipio del Centro y/o Dirección de Finanzas (Traspaso entre cuentas) por la cantidad de </t>
    </r>
    <r>
      <rPr>
        <b/>
        <sz val="11"/>
        <rFont val="Calibri"/>
        <family val="2"/>
        <scheme val="minor"/>
      </rPr>
      <t xml:space="preserve">$137,000,000.00 (Ciento Treinta y Siete Millones 00/100 M.N.) </t>
    </r>
    <r>
      <rPr>
        <sz val="11"/>
        <rFont val="Calibri"/>
        <family val="2"/>
        <scheme val="minor"/>
      </rPr>
      <t>y Financiamiento entre Recursos por la cantidad de</t>
    </r>
    <r>
      <rPr>
        <b/>
        <sz val="11"/>
        <rFont val="Calibri"/>
        <family val="2"/>
        <scheme val="minor"/>
      </rPr>
      <t xml:space="preserve"> $26,699,441.25 (Veintiséis Millones Seiscientos Noventa y Nueve Mil Cuatrocientos Cuarenta y Un Pesos 25/100 M.N.)</t>
    </r>
  </si>
  <si>
    <r>
      <t>El H. Ayuntamiento del Centro presenta un saldo en la Cuenta por Pagar a Largo Plazo por un monto total de</t>
    </r>
    <r>
      <rPr>
        <b/>
        <sz val="11"/>
        <rFont val="Calibri"/>
        <family val="2"/>
        <scheme val="minor"/>
      </rPr>
      <t>$3,655,316.20 (Tres Millones Seiscientos Cincuenta y Cinco Mil Trescientos Dieciséis Pesos 20/100 M.N.),</t>
    </r>
    <r>
      <rPr>
        <sz val="11"/>
        <rFont val="Calibri"/>
        <family val="2"/>
        <scheme val="minor"/>
      </rPr>
      <t xml:space="preserve"> correspondientes  a los ejercicios 2006 y 2009</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debido a que se encuentran en proceso de litigio, por lo que al 30 de abril de 2023 presentan el mismo saldo.</t>
    </r>
  </si>
  <si>
    <r>
      <t>Calificación</t>
    </r>
    <r>
      <rPr>
        <b/>
        <sz val="11"/>
        <color theme="1"/>
        <rFont val="Calibri"/>
        <family val="2"/>
        <scheme val="minor"/>
      </rPr>
      <t xml:space="preserve"> 'A- (mex)'</t>
    </r>
    <r>
      <rPr>
        <sz val="11"/>
        <color theme="1"/>
        <rFont val="Calibri"/>
        <family val="2"/>
        <scheme val="minor"/>
      </rPr>
      <t xml:space="preserve"> a la perspectiva de largo plazo en escala nacional del Municipio del Centro, Tabasco, se modificó de</t>
    </r>
    <r>
      <rPr>
        <b/>
        <sz val="11"/>
        <color theme="1"/>
        <rFont val="Calibri"/>
        <family val="2"/>
        <scheme val="minor"/>
      </rPr>
      <t xml:space="preserve"> negativa a estable</t>
    </r>
    <r>
      <rPr>
        <sz val="11"/>
        <color theme="1"/>
        <rFont val="Calibri"/>
        <family val="2"/>
        <scheme val="minor"/>
      </rPr>
      <t>.</t>
    </r>
  </si>
  <si>
    <r>
      <t xml:space="preserve">La modificación de la </t>
    </r>
    <r>
      <rPr>
        <b/>
        <sz val="11"/>
        <color theme="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</si>
  <si>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color theme="1"/>
        <rFont val="Calibri"/>
        <family val="2"/>
        <scheme val="minor"/>
      </rPr>
      <t>No se identificaron riesgos asimétricos que afecten la calificación o la presencia de soporte extraordinario por parte del Gobierno Federal.</t>
    </r>
  </si>
  <si>
    <t>CONVENIOS ESTATALES</t>
  </si>
  <si>
    <r>
      <t xml:space="preserve">Al 30 de abril de 2023 el H. Ayuntamiento del Centro en el apartado de Hacienda Pública/Patrimonio Generado presenta un Resultado del Ejercicio Ahorro por </t>
    </r>
    <r>
      <rPr>
        <b/>
        <sz val="11"/>
        <rFont val="Calibri"/>
        <family val="2"/>
        <scheme val="minor"/>
      </rPr>
      <t>$617,935,139.70 (Seiscientos Diecisiete Millones Novecientos Treinta y Cinco Mil Ciento Treinta y Nueve Pesos 70/100 M.N.)</t>
    </r>
    <r>
      <rPr>
        <sz val="11"/>
        <rFont val="Calibri"/>
        <family val="2"/>
        <scheme val="minor"/>
      </rPr>
      <t>, en el Estado de Situación Financiera, en el cual se incluyen rubros extraordinarios por la cantidad de</t>
    </r>
    <r>
      <rPr>
        <b/>
        <sz val="11"/>
        <rFont val="Calibri"/>
        <family val="2"/>
        <scheme val="minor"/>
      </rPr>
      <t xml:space="preserve"> -$8,956.90 (Ocho Mil Novecientos Cincuenta y Seis Pesos 90/100 M.N.)</t>
    </r>
    <r>
      <rPr>
        <sz val="11"/>
        <rFont val="Calibri"/>
        <family val="2"/>
        <scheme val="minor"/>
      </rPr>
      <t xml:space="preserve">, correspondientes </t>
    </r>
    <r>
      <rPr>
        <b/>
        <sz val="11"/>
        <rFont val="Calibri"/>
        <family val="2"/>
        <scheme val="minor"/>
      </rPr>
      <t xml:space="preserve">a la pérdida o ganancia del Fideicomiso Creando Empresarios </t>
    </r>
    <r>
      <rPr>
        <sz val="11"/>
        <rFont val="Calibri"/>
        <family val="2"/>
        <scheme val="minor"/>
      </rPr>
      <t>de acuerdo a los resultados de administración y manejo del banco</t>
    </r>
    <r>
      <rPr>
        <b/>
        <sz val="11"/>
        <rFont val="Calibri"/>
        <family val="2"/>
        <scheme val="minor"/>
      </rPr>
      <t xml:space="preserve"> </t>
    </r>
    <r>
      <rPr>
        <sz val="11"/>
        <rFont val="Calibri"/>
        <family val="2"/>
        <scheme val="minor"/>
      </rPr>
      <t xml:space="preserve">y </t>
    </r>
    <r>
      <rPr>
        <b/>
        <sz val="11"/>
        <rFont val="Calibri"/>
        <family val="2"/>
        <scheme val="minor"/>
      </rPr>
      <t>-$2,980,853.37 (Dos Millones Novecientos Ochenta Mil Ochocientos Cincuenta y Tres Pesos 37/100 M.N.)</t>
    </r>
    <r>
      <rPr>
        <sz val="11"/>
        <rFont val="Calibri"/>
        <family val="2"/>
        <scheme val="minor"/>
      </rPr>
      <t>, de ajustes y reclasificacione por correccion del valor en libros del inventario de bienes muebles los cuales se reflejan en el resultado de ejercicios anteriores, quedando una variación por</t>
    </r>
    <r>
      <rPr>
        <b/>
        <sz val="11"/>
        <rFont val="Calibri"/>
        <family val="2"/>
        <scheme val="minor"/>
      </rPr>
      <t xml:space="preserve"> -$620,924,949.97 (Seiscientos Veinte Millones Novecientos Veinticuatro Mil Novecientos Cuarenta y Nueve Pesos 97/100 M.N.)</t>
    </r>
  </si>
  <si>
    <r>
      <t xml:space="preserve">Al 30 de abril de 2023 el H. Ayuntamiento del Centro en el apartado de Otros Egresos presupuestales No contables presenta un saldo por la cantidad total de </t>
    </r>
    <r>
      <rPr>
        <b/>
        <sz val="11"/>
        <rFont val="Calibri"/>
        <family val="2"/>
        <scheme val="minor"/>
      </rPr>
      <t xml:space="preserve">$16,733,424.00 (Dieciséis Millones Setecientos Treinta y Tres Mil Cuatrocientos Veinticuatro Pesos 00/100 M.N.), </t>
    </r>
    <r>
      <rPr>
        <sz val="11"/>
        <rFont val="Calibri"/>
        <family val="2"/>
        <scheme val="minor"/>
      </rPr>
      <t xml:space="preserve">de los cuales la cantidad de  </t>
    </r>
    <r>
      <rPr>
        <b/>
        <sz val="11"/>
        <rFont val="Calibri"/>
        <family val="2"/>
        <scheme val="minor"/>
      </rPr>
      <t>$3,852,281.20 (Tres Millones Ochocientos Cincuenta y Dos Mil Doscientos Ochenta y Un Pesos 20/100 M.N.)</t>
    </r>
    <r>
      <rPr>
        <sz val="11"/>
        <rFont val="Calibri"/>
        <family val="2"/>
        <scheme val="minor"/>
      </rPr>
      <t xml:space="preserve">, corresponden a la Aportación municipal CAPUFE, la cantidad de </t>
    </r>
    <r>
      <rPr>
        <b/>
        <sz val="11"/>
        <rFont val="Calibri"/>
        <family val="2"/>
        <scheme val="minor"/>
      </rPr>
      <t xml:space="preserve">$12,536,988.30 (Doce Millones Quinientos Treinta y Seis Mil Novecientos Ochenta y Ocho Pesos 30/100 M.N.), </t>
    </r>
    <r>
      <rPr>
        <sz val="11"/>
        <rFont val="Calibri"/>
        <family val="2"/>
        <scheme val="minor"/>
      </rPr>
      <t xml:space="preserve">correspondiente a entradas de Almacen y la cantidad de </t>
    </r>
    <r>
      <rPr>
        <b/>
        <sz val="11"/>
        <rFont val="Calibri"/>
        <family val="2"/>
        <scheme val="minor"/>
      </rPr>
      <t xml:space="preserve">$344,154.50 (Trescientos Cuarenta y Cuatro Mil Ciento Cincuenta y Cuatro Pesos 50/100 M.N.), </t>
    </r>
    <r>
      <rPr>
        <sz val="11"/>
        <rFont val="Calibri"/>
        <family val="2"/>
        <scheme val="minor"/>
      </rPr>
      <t>correspondiente a la Aportación al Fideicomisio del fodo de Reserva del Crédito a largo plazo.</t>
    </r>
  </si>
  <si>
    <t>El H.Ayuntamiento del Centro utiliza el método de depeciación de línea recta, las tasas aplicadas corresponden al 10% para todo tipo de Maquinaria, otros equiós y Herramientas, 20% para Equipo de transportes e instrumentos Musicales y un 33.3% para equipos de cómputo y de tecnologías de información para los bienes adquiridos en los años 2020, 2021 y 2022 ya que estos cálculos son realizados de manera automática por el sistema SIEN-GOB, estos activos se encuentran en óptimas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</si>
</sst>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color theme="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b/>
      <sz val="11"/>
      <color rgb="FFFF0000"/>
      <name val="Calibri"/>
      <family val="2"/>
      <scheme val="minor"/>
    </font>
    <font>
      <sz val="10.5"/>
      <name val="Calibri"/>
      <family val="2"/>
      <scheme val="minor"/>
    </font>
    <font>
      <sz val="12"/>
      <name val="Calibri"/>
      <family val="2"/>
      <scheme val="minor"/>
    </font>
    <font>
      <b/>
      <sz val="16"/>
      <name val="Calibri"/>
      <family val="2"/>
      <scheme val="minor"/>
    </font>
    <font>
      <b/>
      <sz val="14"/>
      <color rgb="FFFF0000"/>
      <name val="Calibri"/>
      <family val="2"/>
      <scheme val="minor"/>
    </font>
    <font>
      <sz val="14"/>
      <name val="Calibri"/>
      <family val="2"/>
      <scheme val="minor"/>
    </font>
    <font>
      <sz val="10"/>
      <color indexed="64"/>
      <name val="Arial"/>
      <family val="2"/>
    </font>
    <font>
      <i/>
      <sz val="11"/>
      <name val="Calibri"/>
      <family val="2"/>
      <scheme val="minor"/>
    </font>
    <font>
      <sz val="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6" fillId="0" borderId="0"/>
  </cellStyleXfs>
  <cellXfs count="471">
    <xf numFmtId="0" fontId="0" fillId="0" borderId="0" xfId="0"/>
    <xf numFmtId="44" fontId="0" fillId="0" borderId="0" xfId="1" applyFont="1" applyFill="1"/>
    <xf numFmtId="4" fontId="6" fillId="0" borderId="0" xfId="0" applyNumberFormat="1" applyFont="1"/>
    <xf numFmtId="44" fontId="0" fillId="0" borderId="0" xfId="1" applyFont="1"/>
    <xf numFmtId="0" fontId="5" fillId="0" borderId="0" xfId="0" applyFont="1"/>
    <xf numFmtId="44" fontId="0" fillId="0" borderId="0" xfId="1" applyFont="1" applyFill="1" applyBorder="1"/>
    <xf numFmtId="44" fontId="5" fillId="0" borderId="0" xfId="1" applyFont="1" applyFill="1" applyBorder="1" applyAlignment="1"/>
    <xf numFmtId="44" fontId="0" fillId="0" borderId="0" xfId="0" applyNumberFormat="1"/>
    <xf numFmtId="164" fontId="0" fillId="0" borderId="0" xfId="0" applyNumberFormat="1"/>
    <xf numFmtId="0" fontId="6" fillId="0" borderId="0" xfId="0" applyFont="1"/>
    <xf numFmtId="44" fontId="6" fillId="0" borderId="0" xfId="0" applyNumberFormat="1" applyFont="1"/>
    <xf numFmtId="0" fontId="5" fillId="0" borderId="0" xfId="0" applyFont="1" applyAlignment="1">
      <alignment horizontal="justify" vertical="justify" wrapText="1"/>
    </xf>
    <xf numFmtId="0" fontId="5" fillId="0" borderId="0" xfId="0" applyFont="1" applyAlignment="1">
      <alignment horizontal="center" vertical="justify"/>
    </xf>
    <xf numFmtId="44" fontId="5" fillId="0" borderId="0" xfId="1" applyFont="1" applyFill="1" applyBorder="1" applyAlignment="1">
      <alignment horizontal="center"/>
    </xf>
    <xf numFmtId="44" fontId="6" fillId="0" borderId="0" xfId="1" applyFont="1" applyFill="1"/>
    <xf numFmtId="0" fontId="6" fillId="0" borderId="0" xfId="0" applyFont="1" applyAlignment="1">
      <alignment horizontal="left" vertical="center"/>
    </xf>
    <xf numFmtId="44" fontId="6" fillId="0" borderId="0" xfId="1" applyFont="1" applyFill="1" applyBorder="1"/>
    <xf numFmtId="44" fontId="6" fillId="0" borderId="0" xfId="1" applyFont="1"/>
    <xf numFmtId="1" fontId="5" fillId="0" borderId="12" xfId="1" applyNumberFormat="1" applyFont="1" applyFill="1" applyBorder="1" applyAlignment="1">
      <alignment horizontal="center" vertical="center"/>
    </xf>
    <xf numFmtId="44" fontId="5" fillId="0" borderId="12" xfId="1" applyFont="1" applyBorder="1" applyAlignment="1">
      <alignment horizontal="center"/>
    </xf>
    <xf numFmtId="44" fontId="3" fillId="0" borderId="12" xfId="1" applyFont="1" applyBorder="1" applyAlignment="1">
      <alignment horizontal="center"/>
    </xf>
    <xf numFmtId="0" fontId="3" fillId="2" borderId="12" xfId="0" applyFont="1" applyFill="1" applyBorder="1" applyAlignment="1">
      <alignment horizontal="center" vertical="center" readingOrder="1"/>
    </xf>
    <xf numFmtId="44" fontId="5" fillId="0" borderId="7" xfId="1" applyFont="1" applyFill="1" applyBorder="1" applyAlignment="1">
      <alignment horizontal="center" vertical="center"/>
    </xf>
    <xf numFmtId="44" fontId="5" fillId="0" borderId="8" xfId="1" applyFont="1" applyFill="1" applyBorder="1" applyAlignment="1">
      <alignment horizontal="center" vertical="center"/>
    </xf>
    <xf numFmtId="44" fontId="5" fillId="0" borderId="9" xfId="1" applyFont="1" applyFill="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10" fontId="12" fillId="0" borderId="7" xfId="0" applyNumberFormat="1" applyFont="1" applyBorder="1" applyAlignment="1">
      <alignment horizontal="center" vertical="justify"/>
    </xf>
    <xf numFmtId="10" fontId="12" fillId="0" borderId="8" xfId="0" applyNumberFormat="1" applyFont="1" applyBorder="1" applyAlignment="1">
      <alignment horizontal="center" vertical="justify"/>
    </xf>
    <xf numFmtId="10" fontId="12" fillId="0" borderId="9" xfId="0" applyNumberFormat="1" applyFont="1" applyBorder="1" applyAlignment="1">
      <alignment horizontal="center" vertical="justify"/>
    </xf>
    <xf numFmtId="0" fontId="12" fillId="0" borderId="7" xfId="0" applyFont="1" applyBorder="1" applyAlignment="1">
      <alignment horizontal="left" vertical="justify"/>
    </xf>
    <xf numFmtId="0" fontId="12" fillId="0" borderId="8" xfId="0" applyFont="1" applyBorder="1" applyAlignment="1">
      <alignment horizontal="left" vertical="justify"/>
    </xf>
    <xf numFmtId="0" fontId="12" fillId="0" borderId="9" xfId="0" applyFont="1" applyBorder="1" applyAlignment="1">
      <alignment horizontal="left" vertical="justify"/>
    </xf>
    <xf numFmtId="44" fontId="12" fillId="0" borderId="7" xfId="1" applyFont="1" applyFill="1" applyBorder="1" applyAlignment="1">
      <alignment horizontal="center" vertical="justify"/>
    </xf>
    <xf numFmtId="44" fontId="12" fillId="0" borderId="8" xfId="1" applyFont="1" applyFill="1" applyBorder="1" applyAlignment="1">
      <alignment horizontal="center" vertical="justify"/>
    </xf>
    <xf numFmtId="44" fontId="12" fillId="0" borderId="9" xfId="1" applyFont="1" applyFill="1" applyBorder="1" applyAlignment="1">
      <alignment horizontal="center" vertical="justify"/>
    </xf>
    <xf numFmtId="44" fontId="5" fillId="0" borderId="7" xfId="1" applyFont="1" applyFill="1" applyBorder="1" applyAlignment="1">
      <alignment horizontal="center" vertical="center" wrapText="1"/>
    </xf>
    <xf numFmtId="44" fontId="5" fillId="0" borderId="8" xfId="1" applyFont="1" applyFill="1" applyBorder="1" applyAlignment="1">
      <alignment horizontal="center" vertical="center" wrapText="1"/>
    </xf>
    <xf numFmtId="44" fontId="5" fillId="0" borderId="9" xfId="1" applyFont="1" applyFill="1" applyBorder="1" applyAlignment="1">
      <alignment horizontal="center"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44" fontId="5" fillId="0" borderId="12" xfId="1" applyFont="1" applyFill="1" applyBorder="1" applyAlignment="1">
      <alignment horizontal="center"/>
    </xf>
    <xf numFmtId="44" fontId="3" fillId="0" borderId="12" xfId="1" applyFont="1" applyFill="1" applyBorder="1" applyAlignment="1">
      <alignment horizontal="center"/>
    </xf>
    <xf numFmtId="44" fontId="3" fillId="0" borderId="7" xfId="1" applyFont="1" applyFill="1" applyBorder="1" applyAlignment="1">
      <alignment horizontal="center" vertical="center"/>
    </xf>
    <xf numFmtId="44" fontId="3" fillId="0" borderId="9" xfId="1" applyFont="1" applyFill="1" applyBorder="1" applyAlignment="1">
      <alignment horizontal="center" vertical="center"/>
    </xf>
    <xf numFmtId="44" fontId="5" fillId="0" borderId="7" xfId="1" applyFont="1" applyFill="1" applyBorder="1" applyAlignment="1">
      <alignment horizontal="center"/>
    </xf>
    <xf numFmtId="44" fontId="5" fillId="0" borderId="9" xfId="1" applyFont="1" applyFill="1" applyBorder="1" applyAlignment="1">
      <alignment horizontal="center"/>
    </xf>
    <xf numFmtId="44" fontId="3" fillId="0" borderId="7" xfId="1" applyFont="1" applyFill="1" applyBorder="1" applyAlignment="1">
      <alignment horizontal="center"/>
    </xf>
    <xf numFmtId="44" fontId="3" fillId="0" borderId="9" xfId="1" applyFont="1" applyFill="1" applyBorder="1" applyAlignment="1">
      <alignment horizontal="center"/>
    </xf>
    <xf numFmtId="0" fontId="9" fillId="0" borderId="12" xfId="0" applyFont="1" applyBorder="1" applyAlignment="1">
      <alignment horizontal="center" vertical="justify"/>
    </xf>
    <xf numFmtId="44" fontId="9" fillId="0" borderId="12" xfId="1" applyFont="1" applyFill="1" applyBorder="1" applyAlignment="1">
      <alignment horizontal="center" vertical="justify"/>
    </xf>
    <xf numFmtId="10" fontId="9" fillId="0" borderId="12" xfId="0" applyNumberFormat="1" applyFont="1" applyBorder="1" applyAlignment="1">
      <alignment horizontal="center" vertical="justify"/>
    </xf>
    <xf numFmtId="0" fontId="12" fillId="0" borderId="12" xfId="0" applyFont="1" applyBorder="1" applyAlignment="1">
      <alignment horizontal="left" vertical="justify"/>
    </xf>
    <xf numFmtId="44" fontId="12" fillId="0" borderId="12" xfId="1" applyFont="1" applyFill="1" applyBorder="1" applyAlignment="1">
      <alignment horizontal="center" vertical="justify"/>
    </xf>
    <xf numFmtId="0" fontId="5" fillId="0" borderId="7"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5" fillId="0" borderId="9" xfId="0" applyFont="1" applyBorder="1" applyAlignment="1">
      <alignment horizontal="left" vertical="center" wrapText="1" readingOrder="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5" fillId="0" borderId="10" xfId="0" applyFont="1" applyBorder="1" applyAlignment="1">
      <alignment horizontal="center"/>
    </xf>
    <xf numFmtId="0" fontId="5" fillId="0" borderId="0" xfId="0" applyFont="1" applyAlignment="1">
      <alignment horizontal="center"/>
    </xf>
    <xf numFmtId="0" fontId="5" fillId="0" borderId="11" xfId="0" applyFont="1" applyBorder="1" applyAlignment="1">
      <alignment horizont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2" borderId="12" xfId="0" applyFont="1" applyFill="1" applyBorder="1" applyAlignment="1">
      <alignment horizontal="center" vertical="center" wrapText="1"/>
    </xf>
    <xf numFmtId="0" fontId="15" fillId="2" borderId="12" xfId="0" applyFont="1" applyFill="1" applyBorder="1"/>
    <xf numFmtId="0" fontId="5" fillId="0" borderId="10" xfId="0" applyFont="1" applyBorder="1" applyAlignment="1">
      <alignment horizontal="justify" vertical="center" wrapText="1"/>
    </xf>
    <xf numFmtId="0" fontId="5" fillId="0" borderId="0" xfId="0" applyFont="1" applyAlignment="1">
      <alignment horizontal="justify" vertical="center" wrapText="1"/>
    </xf>
    <xf numFmtId="0" fontId="5" fillId="0" borderId="11" xfId="0" applyFont="1" applyBorder="1" applyAlignment="1">
      <alignment horizontal="justify"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5" fillId="0" borderId="10" xfId="0" applyFont="1" applyBorder="1" applyAlignment="1">
      <alignment horizontal="justify" vertical="center"/>
    </xf>
    <xf numFmtId="0" fontId="5" fillId="0" borderId="0" xfId="0" applyFont="1" applyAlignment="1">
      <alignment horizontal="justify" vertical="center"/>
    </xf>
    <xf numFmtId="0" fontId="5" fillId="0" borderId="11" xfId="0" applyFont="1" applyBorder="1" applyAlignment="1">
      <alignment horizontal="justify" vertic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3" fillId="2" borderId="12" xfId="0" applyFont="1" applyFill="1" applyBorder="1" applyAlignment="1">
      <alignment horizontal="left" vertical="center" wrapText="1"/>
    </xf>
    <xf numFmtId="0" fontId="3" fillId="2" borderId="12" xfId="0" applyFont="1" applyFill="1" applyBorder="1" applyAlignment="1">
      <alignment vertical="center"/>
    </xf>
    <xf numFmtId="0" fontId="5" fillId="0" borderId="1" xfId="0" applyFont="1" applyBorder="1" applyAlignment="1">
      <alignment horizontal="justify" vertical="center" wrapText="1"/>
    </xf>
    <xf numFmtId="0" fontId="5" fillId="0" borderId="2" xfId="0" applyFont="1" applyBorder="1" applyAlignment="1">
      <alignment horizontal="justify" vertical="center"/>
    </xf>
    <xf numFmtId="0" fontId="5" fillId="0" borderId="3" xfId="0" applyFont="1" applyBorder="1" applyAlignment="1">
      <alignment horizontal="justify" vertical="center"/>
    </xf>
    <xf numFmtId="0" fontId="5" fillId="0" borderId="10" xfId="0" applyFont="1" applyBorder="1" applyAlignment="1">
      <alignment horizontal="justify" vertical="justify" wrapText="1"/>
    </xf>
    <xf numFmtId="0" fontId="5" fillId="0" borderId="0" xfId="0" applyFont="1" applyAlignment="1">
      <alignment horizontal="justify" vertical="justify" wrapText="1"/>
    </xf>
    <xf numFmtId="0" fontId="5" fillId="0" borderId="11" xfId="0" applyFont="1" applyBorder="1" applyAlignment="1">
      <alignment horizontal="justify" vertical="justify" wrapText="1"/>
    </xf>
    <xf numFmtId="0" fontId="3" fillId="0" borderId="10"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9" xfId="0" applyFont="1" applyBorder="1" applyAlignment="1">
      <alignment horizontal="justify" vertical="center"/>
    </xf>
    <xf numFmtId="0" fontId="3" fillId="0" borderId="7" xfId="0" applyFont="1" applyBorder="1" applyAlignment="1">
      <alignment horizontal="left" vertical="center" wrapText="1" readingOrder="1"/>
    </xf>
    <xf numFmtId="0" fontId="3" fillId="0" borderId="8" xfId="0" applyFont="1" applyBorder="1" applyAlignment="1">
      <alignment horizontal="left" vertical="center" wrapText="1" readingOrder="1"/>
    </xf>
    <xf numFmtId="0" fontId="3" fillId="0" borderId="9" xfId="0" applyFont="1" applyBorder="1" applyAlignment="1">
      <alignment horizontal="left" vertical="center" wrapText="1" readingOrder="1"/>
    </xf>
    <xf numFmtId="0" fontId="3" fillId="2" borderId="12"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xf>
    <xf numFmtId="0" fontId="5" fillId="0" borderId="5" xfId="0" applyFont="1" applyBorder="1" applyAlignment="1">
      <alignment horizontal="justify" vertical="center"/>
    </xf>
    <xf numFmtId="0" fontId="5" fillId="0" borderId="6" xfId="0" applyFont="1" applyBorder="1" applyAlignment="1">
      <alignment horizontal="justify" vertical="center"/>
    </xf>
    <xf numFmtId="0" fontId="5"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4" xfId="0" applyFont="1" applyBorder="1" applyAlignment="1">
      <alignment horizontal="justify" vertical="center" wrapText="1"/>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3" fillId="0" borderId="12" xfId="0" applyFont="1" applyBorder="1" applyAlignment="1">
      <alignment horizontal="center"/>
    </xf>
    <xf numFmtId="44" fontId="3" fillId="3" borderId="12" xfId="1" applyFont="1" applyFill="1" applyBorder="1" applyAlignment="1">
      <alignment horizontal="center" vertic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3" fillId="2" borderId="12"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5" fillId="0" borderId="12" xfId="0" applyFont="1" applyBorder="1" applyAlignment="1">
      <alignment horizontal="left" vertical="center"/>
    </xf>
    <xf numFmtId="0" fontId="5" fillId="0" borderId="12" xfId="0" applyFont="1" applyBorder="1" applyAlignment="1">
      <alignment horizontal="left" vertical="center" wrapText="1"/>
    </xf>
    <xf numFmtId="0" fontId="5" fillId="0" borderId="12" xfId="0" applyFont="1" applyBorder="1" applyAlignment="1">
      <alignment horizontal="center" vertical="center"/>
    </xf>
    <xf numFmtId="44" fontId="5" fillId="3" borderId="12" xfId="1" applyFont="1" applyFill="1" applyBorder="1" applyAlignment="1">
      <alignment horizontal="left" vertical="center"/>
    </xf>
    <xf numFmtId="49" fontId="5" fillId="0" borderId="12" xfId="0" applyNumberFormat="1" applyFont="1" applyBorder="1" applyAlignment="1">
      <alignment horizontal="left"/>
    </xf>
    <xf numFmtId="0" fontId="5" fillId="0" borderId="12" xfId="0" applyFont="1" applyBorder="1" applyAlignment="1">
      <alignment horizontal="center" wrapText="1"/>
    </xf>
    <xf numFmtId="44" fontId="5" fillId="3" borderId="12" xfId="1" applyFont="1" applyFill="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justify" vertical="top" wrapText="1"/>
    </xf>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12" xfId="0" applyFont="1" applyBorder="1" applyAlignment="1">
      <alignment horizontal="justify" vertical="justify"/>
    </xf>
    <xf numFmtId="0" fontId="5" fillId="0" borderId="7" xfId="0" applyFont="1" applyBorder="1" applyAlignment="1">
      <alignment horizontal="center" vertical="justify"/>
    </xf>
    <xf numFmtId="0" fontId="5" fillId="0" borderId="8" xfId="0" applyFont="1" applyBorder="1" applyAlignment="1">
      <alignment horizontal="center" vertical="justify"/>
    </xf>
    <xf numFmtId="0" fontId="5" fillId="0" borderId="9" xfId="0" applyFont="1" applyBorder="1" applyAlignment="1">
      <alignment horizontal="center" vertical="justify"/>
    </xf>
    <xf numFmtId="0" fontId="5" fillId="0" borderId="7" xfId="0" applyFont="1" applyBorder="1" applyAlignment="1">
      <alignment horizontal="justify" vertical="center" wrapText="1"/>
    </xf>
    <xf numFmtId="0" fontId="5" fillId="0" borderId="9" xfId="0" applyFont="1" applyBorder="1" applyAlignment="1">
      <alignment horizontal="justify" vertical="center" wrapText="1"/>
    </xf>
    <xf numFmtId="49" fontId="5" fillId="0" borderId="7" xfId="0" applyNumberFormat="1" applyFont="1" applyBorder="1" applyAlignment="1">
      <alignment horizontal="left" vertical="center"/>
    </xf>
    <xf numFmtId="49" fontId="5" fillId="0" borderId="8" xfId="0" applyNumberFormat="1" applyFont="1" applyBorder="1" applyAlignment="1">
      <alignment horizontal="left" vertical="center"/>
    </xf>
    <xf numFmtId="49" fontId="5" fillId="0" borderId="9" xfId="0" applyNumberFormat="1" applyFont="1" applyBorder="1" applyAlignment="1">
      <alignment horizontal="left" vertical="center"/>
    </xf>
    <xf numFmtId="0" fontId="5" fillId="0" borderId="12" xfId="0" applyFont="1" applyBorder="1" applyAlignment="1">
      <alignment horizontal="center" vertical="center" wrapText="1"/>
    </xf>
    <xf numFmtId="44" fontId="5" fillId="3" borderId="8" xfId="1" applyFont="1" applyFill="1" applyBorder="1" applyAlignment="1">
      <alignment horizontal="center" vertical="center"/>
    </xf>
    <xf numFmtId="44" fontId="5" fillId="3" borderId="9" xfId="1"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44" fontId="3" fillId="3" borderId="8" xfId="1" applyFont="1" applyFill="1" applyBorder="1" applyAlignment="1">
      <alignment horizontal="center" vertical="center"/>
    </xf>
    <xf numFmtId="44" fontId="3" fillId="3" borderId="9" xfId="1" applyFont="1" applyFill="1" applyBorder="1" applyAlignment="1">
      <alignment horizontal="center" vertical="center"/>
    </xf>
    <xf numFmtId="0" fontId="5" fillId="0" borderId="0" xfId="0" applyFont="1" applyAlignment="1">
      <alignment horizontal="center" vertical="center"/>
    </xf>
    <xf numFmtId="49" fontId="5" fillId="0" borderId="7" xfId="0" applyNumberFormat="1" applyFont="1" applyBorder="1" applyAlignment="1">
      <alignment horizontal="left" vertical="center" wrapText="1" readingOrder="1"/>
    </xf>
    <xf numFmtId="49" fontId="5" fillId="0" borderId="8" xfId="0" applyNumberFormat="1" applyFont="1" applyBorder="1" applyAlignment="1">
      <alignment horizontal="left" vertical="center" wrapText="1" readingOrder="1"/>
    </xf>
    <xf numFmtId="49" fontId="5" fillId="0" borderId="9" xfId="0" applyNumberFormat="1" applyFont="1" applyBorder="1" applyAlignment="1">
      <alignment horizontal="left" vertical="center" wrapText="1" readingOrder="1"/>
    </xf>
    <xf numFmtId="0" fontId="3" fillId="0" borderId="12" xfId="0" applyFont="1" applyBorder="1" applyAlignment="1">
      <alignment horizontal="left" vertical="center" wrapText="1" readingOrder="1"/>
    </xf>
    <xf numFmtId="44" fontId="3" fillId="0" borderId="12" xfId="1" applyFont="1" applyFill="1" applyBorder="1" applyAlignment="1">
      <alignment horizontal="center" wrapText="1"/>
    </xf>
    <xf numFmtId="44" fontId="3" fillId="0" borderId="7" xfId="1" applyFont="1" applyFill="1" applyBorder="1" applyAlignment="1">
      <alignment horizontal="center" wrapText="1"/>
    </xf>
    <xf numFmtId="44" fontId="3" fillId="0" borderId="12" xfId="1" applyFont="1" applyFill="1" applyBorder="1" applyAlignment="1">
      <alignment horizontal="center" vertic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3" fillId="2" borderId="12"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3" fillId="2" borderId="9" xfId="0" applyFont="1" applyFill="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9" xfId="0" applyFont="1" applyBorder="1" applyAlignment="1">
      <alignment horizontal="center" vertical="center" wrapText="1" readingOrder="1"/>
    </xf>
    <xf numFmtId="0" fontId="3" fillId="2" borderId="7" xfId="0" applyFont="1" applyFill="1" applyBorder="1" applyAlignment="1">
      <alignment horizontal="center" vertical="center" readingOrder="1"/>
    </xf>
    <xf numFmtId="0" fontId="3" fillId="2" borderId="9" xfId="0" applyFont="1" applyFill="1" applyBorder="1" applyAlignment="1">
      <alignment horizontal="center" vertical="center" readingOrder="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4" fontId="3" fillId="0" borderId="12" xfId="1" applyFont="1" applyBorder="1" applyAlignment="1">
      <alignment horizontal="center" vertical="center" wrapText="1"/>
    </xf>
    <xf numFmtId="0" fontId="3" fillId="0" borderId="12" xfId="0" applyFont="1" applyBorder="1" applyAlignment="1">
      <alignment horizontal="center" wrapText="1"/>
    </xf>
    <xf numFmtId="0" fontId="5" fillId="0" borderId="7" xfId="0" applyFont="1" applyBorder="1" applyAlignment="1">
      <alignment horizontal="justify" vertical="top" wrapText="1"/>
    </xf>
    <xf numFmtId="0" fontId="5" fillId="0" borderId="8" xfId="0" applyFont="1" applyBorder="1" applyAlignment="1">
      <alignment horizontal="justify" vertical="top" wrapText="1"/>
    </xf>
    <xf numFmtId="0" fontId="5" fillId="0" borderId="9" xfId="0" applyFont="1" applyBorder="1" applyAlignment="1">
      <alignment horizontal="justify" vertical="top"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1" xfId="0" applyFont="1" applyBorder="1" applyAlignment="1">
      <alignment horizontal="left" vertical="center"/>
    </xf>
    <xf numFmtId="44" fontId="3" fillId="0" borderId="7" xfId="0" applyNumberFormat="1" applyFont="1" applyBorder="1" applyAlignment="1">
      <alignment horizontal="center" vertical="center" wrapText="1" readingOrder="1"/>
    </xf>
    <xf numFmtId="44" fontId="3" fillId="0" borderId="9" xfId="0" applyNumberFormat="1" applyFont="1" applyBorder="1" applyAlignment="1">
      <alignment horizontal="center" vertical="center" wrapText="1" readingOrder="1"/>
    </xf>
    <xf numFmtId="0" fontId="3" fillId="0" borderId="7" xfId="0" applyFont="1" applyBorder="1" applyAlignment="1">
      <alignment horizontal="left" vertical="center" readingOrder="1"/>
    </xf>
    <xf numFmtId="0" fontId="3" fillId="0" borderId="8" xfId="0" applyFont="1" applyBorder="1" applyAlignment="1">
      <alignment horizontal="left" vertical="center" readingOrder="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44" fontId="3" fillId="0" borderId="8" xfId="0" applyNumberFormat="1" applyFont="1" applyBorder="1" applyAlignment="1">
      <alignment horizontal="center" vertical="center" wrapText="1"/>
    </xf>
    <xf numFmtId="0" fontId="5" fillId="0" borderId="10" xfId="0" applyFont="1" applyBorder="1" applyAlignment="1">
      <alignment horizontal="justify" vertical="top" wrapText="1"/>
    </xf>
    <xf numFmtId="0" fontId="5" fillId="0" borderId="0" xfId="0" applyFont="1" applyAlignment="1">
      <alignment horizontal="justify" vertical="top" wrapText="1"/>
    </xf>
    <xf numFmtId="0" fontId="5" fillId="0" borderId="11" xfId="0" applyFont="1" applyBorder="1" applyAlignment="1">
      <alignment horizontal="justify" vertical="top"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center" vertical="justify" wrapText="1"/>
    </xf>
    <xf numFmtId="0" fontId="5" fillId="0" borderId="8" xfId="0" applyFont="1" applyBorder="1" applyAlignment="1">
      <alignment horizontal="center" vertical="justify" wrapText="1"/>
    </xf>
    <xf numFmtId="0" fontId="5" fillId="0" borderId="9" xfId="0" applyFont="1" applyBorder="1" applyAlignment="1">
      <alignment horizontal="center" vertical="justify" wrapText="1"/>
    </xf>
    <xf numFmtId="0" fontId="0" fillId="0" borderId="10" xfId="0" applyBorder="1" applyAlignment="1">
      <alignment horizontal="justify" vertical="center" wrapText="1"/>
    </xf>
    <xf numFmtId="0" fontId="0" fillId="0" borderId="0" xfId="0" applyAlignment="1">
      <alignment horizontal="justify" vertical="center" wrapText="1"/>
    </xf>
    <xf numFmtId="0" fontId="0" fillId="0" borderId="11" xfId="0" applyBorder="1" applyAlignment="1">
      <alignment horizontal="justify" vertical="center" wrapText="1"/>
    </xf>
    <xf numFmtId="0" fontId="0" fillId="0" borderId="10" xfId="0" applyBorder="1" applyAlignment="1">
      <alignment horizontal="justify" vertical="top" wrapText="1"/>
    </xf>
    <xf numFmtId="0" fontId="0" fillId="0" borderId="0" xfId="0" applyAlignment="1">
      <alignment horizontal="justify" vertical="top" wrapText="1"/>
    </xf>
    <xf numFmtId="0" fontId="0" fillId="0" borderId="11" xfId="0" applyBorder="1" applyAlignment="1">
      <alignment horizontal="justify" vertical="top" wrapText="1"/>
    </xf>
    <xf numFmtId="0" fontId="5" fillId="0" borderId="10" xfId="0" applyFont="1" applyBorder="1" applyAlignment="1">
      <alignment horizontal="center" vertical="top" wrapText="1"/>
    </xf>
    <xf numFmtId="0" fontId="5" fillId="0" borderId="0" xfId="0" applyFont="1" applyAlignment="1">
      <alignment horizontal="center" vertical="top" wrapText="1"/>
    </xf>
    <xf numFmtId="0" fontId="5" fillId="0" borderId="11" xfId="0" applyFont="1" applyBorder="1" applyAlignment="1">
      <alignment horizontal="center" vertical="top"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0" borderId="0" xfId="0" applyFont="1" applyAlignment="1">
      <alignment horizontal="center" vertical="justify"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0" borderId="4" xfId="0" applyFont="1" applyBorder="1" applyAlignment="1">
      <alignment horizontal="justify" vertical="justify" wrapText="1"/>
    </xf>
    <xf numFmtId="0" fontId="5" fillId="0" borderId="5" xfId="0" applyFont="1" applyBorder="1" applyAlignment="1">
      <alignment horizontal="justify" vertical="justify" wrapText="1"/>
    </xf>
    <xf numFmtId="0" fontId="5" fillId="0" borderId="6" xfId="0" applyFont="1" applyBorder="1" applyAlignment="1">
      <alignment horizontal="justify" vertical="justify"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5" fillId="0" borderId="10" xfId="0" applyFont="1" applyBorder="1" applyAlignment="1">
      <alignment horizontal="left" vertical="top"/>
    </xf>
    <xf numFmtId="0" fontId="5" fillId="0" borderId="0" xfId="0" applyFont="1" applyAlignment="1">
      <alignment horizontal="left" vertical="top"/>
    </xf>
    <xf numFmtId="0" fontId="5" fillId="0" borderId="11" xfId="0" applyFont="1" applyBorder="1" applyAlignment="1">
      <alignment horizontal="left" vertical="top"/>
    </xf>
    <xf numFmtId="0" fontId="5" fillId="0" borderId="10" xfId="0" applyFont="1" applyBorder="1" applyAlignment="1">
      <alignment horizontal="center" vertical="top"/>
    </xf>
    <xf numFmtId="0" fontId="5" fillId="0" borderId="0" xfId="0" applyFont="1" applyAlignment="1">
      <alignment horizontal="center" vertical="top"/>
    </xf>
    <xf numFmtId="0" fontId="5" fillId="0" borderId="11" xfId="0" applyFont="1" applyBorder="1" applyAlignment="1">
      <alignment horizontal="center" vertical="top"/>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44" fontId="3" fillId="0" borderId="1" xfId="1" applyFont="1" applyFill="1" applyBorder="1" applyAlignment="1">
      <alignment horizontal="center" vertical="center"/>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44" fontId="5" fillId="0" borderId="10" xfId="1" applyFont="1" applyFill="1" applyBorder="1" applyAlignment="1">
      <alignment horizontal="center" vertical="center"/>
    </xf>
    <xf numFmtId="44" fontId="5" fillId="0" borderId="0" xfId="1" applyFont="1" applyFill="1" applyBorder="1" applyAlignment="1">
      <alignment horizontal="center" vertical="center"/>
    </xf>
    <xf numFmtId="44" fontId="5" fillId="0" borderId="11" xfId="1" applyFont="1" applyFill="1" applyBorder="1" applyAlignment="1">
      <alignment horizontal="center" vertical="center"/>
    </xf>
    <xf numFmtId="0" fontId="8" fillId="2" borderId="12" xfId="0" applyFont="1" applyFill="1" applyBorder="1" applyAlignment="1">
      <alignment horizontal="left"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9" fillId="2" borderId="12" xfId="0" applyFont="1" applyFill="1" applyBorder="1" applyAlignment="1">
      <alignment horizontal="left" vertical="center"/>
    </xf>
    <xf numFmtId="0" fontId="5" fillId="0" borderId="12" xfId="0" applyFont="1" applyBorder="1" applyAlignment="1">
      <alignment horizontal="justify" vertical="justify" wrapText="1"/>
    </xf>
    <xf numFmtId="0" fontId="3" fillId="0" borderId="0" xfId="0" applyFont="1" applyAlignment="1">
      <alignment horizont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44" fontId="5" fillId="0" borderId="4" xfId="1" applyFont="1" applyFill="1" applyBorder="1" applyAlignment="1">
      <alignment horizontal="center" vertical="center"/>
    </xf>
    <xf numFmtId="44" fontId="5" fillId="0" borderId="5" xfId="1" applyFont="1" applyFill="1" applyBorder="1" applyAlignment="1">
      <alignment horizontal="center" vertical="center"/>
    </xf>
    <xf numFmtId="44" fontId="5" fillId="0" borderId="6" xfId="1" applyFont="1" applyFill="1" applyBorder="1" applyAlignment="1">
      <alignment horizontal="center" vertical="center"/>
    </xf>
    <xf numFmtId="44" fontId="3" fillId="0" borderId="10" xfId="1" applyFont="1" applyFill="1" applyBorder="1" applyAlignment="1">
      <alignment horizontal="center" vertical="center"/>
    </xf>
    <xf numFmtId="44" fontId="3" fillId="0" borderId="0" xfId="1" applyFont="1" applyFill="1" applyBorder="1" applyAlignment="1">
      <alignment horizontal="center" vertical="center"/>
    </xf>
    <xf numFmtId="44" fontId="3" fillId="0" borderId="11" xfId="1" applyFont="1" applyFill="1" applyBorder="1" applyAlignment="1">
      <alignment horizontal="center" vertical="center"/>
    </xf>
    <xf numFmtId="44" fontId="3" fillId="0" borderId="4" xfId="1" applyFont="1" applyFill="1" applyBorder="1" applyAlignment="1">
      <alignment horizontal="center" vertical="center"/>
    </xf>
    <xf numFmtId="44" fontId="3" fillId="0" borderId="5" xfId="1" applyFont="1" applyFill="1" applyBorder="1" applyAlignment="1">
      <alignment horizontal="center" vertical="center"/>
    </xf>
    <xf numFmtId="44" fontId="3" fillId="0" borderId="6" xfId="1" applyFont="1" applyFill="1" applyBorder="1" applyAlignment="1">
      <alignment horizontal="center" vertical="center"/>
    </xf>
    <xf numFmtId="44" fontId="3" fillId="0" borderId="12" xfId="1"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44" fontId="5" fillId="0" borderId="12" xfId="1" applyFont="1" applyFill="1" applyBorder="1" applyAlignment="1">
      <alignment horizontal="right" vertical="center"/>
    </xf>
    <xf numFmtId="44" fontId="5" fillId="0" borderId="7" xfId="1" applyFont="1" applyFill="1" applyBorder="1" applyAlignment="1">
      <alignment horizontal="right" vertical="center"/>
    </xf>
    <xf numFmtId="4" fontId="5" fillId="0" borderId="10" xfId="0" applyNumberFormat="1" applyFont="1" applyBorder="1" applyAlignment="1">
      <alignment horizontal="center" vertical="center"/>
    </xf>
    <xf numFmtId="4" fontId="5" fillId="0" borderId="0" xfId="0" applyNumberFormat="1" applyFont="1" applyAlignment="1">
      <alignment horizontal="center" vertical="center"/>
    </xf>
    <xf numFmtId="4" fontId="5" fillId="0" borderId="11" xfId="0" applyNumberFormat="1" applyFont="1" applyBorder="1" applyAlignment="1">
      <alignment horizontal="center" vertical="center"/>
    </xf>
    <xf numFmtId="0" fontId="9" fillId="0" borderId="7" xfId="0" applyFont="1" applyBorder="1" applyAlignment="1">
      <alignment horizontal="justify" vertical="center"/>
    </xf>
    <xf numFmtId="0" fontId="9" fillId="0" borderId="8" xfId="0" applyFont="1" applyBorder="1" applyAlignment="1">
      <alignment horizontal="justify" vertical="center"/>
    </xf>
    <xf numFmtId="0" fontId="9" fillId="0" borderId="9" xfId="0" applyFont="1" applyBorder="1" applyAlignment="1">
      <alignment horizontal="justify" vertical="center"/>
    </xf>
    <xf numFmtId="44" fontId="5" fillId="0" borderId="8" xfId="1" applyFont="1" applyFill="1" applyBorder="1" applyAlignment="1">
      <alignment horizontal="center"/>
    </xf>
    <xf numFmtId="44" fontId="5" fillId="0" borderId="12" xfId="1" applyFont="1" applyFill="1" applyBorder="1" applyAlignment="1">
      <alignment horizontal="right" vertical="center" wrapText="1"/>
    </xf>
    <xf numFmtId="44" fontId="5" fillId="0" borderId="7" xfId="1" applyFont="1" applyFill="1" applyBorder="1" applyAlignment="1">
      <alignment horizontal="right" vertical="center" wrapText="1"/>
    </xf>
    <xf numFmtId="4" fontId="5" fillId="0" borderId="10" xfId="0" applyNumberFormat="1" applyFont="1" applyBorder="1" applyAlignment="1">
      <alignment horizontal="center" vertical="center" wrapText="1"/>
    </xf>
    <xf numFmtId="4" fontId="5" fillId="0" borderId="0" xfId="0" applyNumberFormat="1" applyFont="1" applyAlignment="1">
      <alignment horizontal="center" vertical="center" wrapText="1"/>
    </xf>
    <xf numFmtId="4" fontId="5" fillId="0" borderId="11" xfId="0" applyNumberFormat="1" applyFont="1" applyBorder="1" applyAlignment="1">
      <alignment horizontal="center" vertical="center" wrapText="1"/>
    </xf>
    <xf numFmtId="44" fontId="5" fillId="0" borderId="8" xfId="1" applyFont="1" applyFill="1" applyBorder="1" applyAlignment="1">
      <alignment horizontal="right" vertical="center"/>
    </xf>
    <xf numFmtId="0" fontId="5" fillId="0" borderId="12" xfId="0" applyFont="1" applyBorder="1" applyAlignment="1">
      <alignment horizontal="left" wrapText="1"/>
    </xf>
    <xf numFmtId="43" fontId="5" fillId="0" borderId="10" xfId="2" applyFont="1" applyFill="1" applyBorder="1" applyAlignment="1">
      <alignment horizontal="right" vertical="center"/>
    </xf>
    <xf numFmtId="43" fontId="5" fillId="0" borderId="0" xfId="2" applyFont="1" applyFill="1" applyBorder="1" applyAlignment="1">
      <alignment horizontal="right" vertical="center"/>
    </xf>
    <xf numFmtId="43" fontId="5" fillId="0" borderId="11" xfId="2" applyFont="1" applyFill="1" applyBorder="1" applyAlignment="1">
      <alignment horizontal="right" vertical="center"/>
    </xf>
    <xf numFmtId="44" fontId="5" fillId="0" borderId="13" xfId="1" applyFont="1" applyFill="1" applyBorder="1" applyAlignment="1">
      <alignment horizontal="right" vertical="center"/>
    </xf>
    <xf numFmtId="44" fontId="5" fillId="0" borderId="1" xfId="1" applyFont="1" applyFill="1" applyBorder="1" applyAlignment="1">
      <alignment horizontal="right" vertical="center"/>
    </xf>
    <xf numFmtId="44" fontId="5" fillId="0" borderId="12" xfId="1" applyFont="1" applyFill="1" applyBorder="1" applyAlignment="1">
      <alignment vertical="center"/>
    </xf>
    <xf numFmtId="44" fontId="5" fillId="0" borderId="7" xfId="1" applyFont="1" applyFill="1" applyBorder="1" applyAlignment="1">
      <alignment vertical="center"/>
    </xf>
    <xf numFmtId="0" fontId="3" fillId="0" borderId="12" xfId="0" applyFont="1" applyBorder="1" applyAlignment="1">
      <alignment horizontal="left" vertical="center"/>
    </xf>
    <xf numFmtId="44" fontId="5" fillId="0" borderId="14" xfId="1" applyFont="1" applyFill="1" applyBorder="1" applyAlignment="1">
      <alignment horizontal="right" vertical="center"/>
    </xf>
    <xf numFmtId="44" fontId="5" fillId="0" borderId="4" xfId="1" applyFont="1" applyFill="1" applyBorder="1" applyAlignment="1">
      <alignment horizontal="right" vertical="center"/>
    </xf>
    <xf numFmtId="4" fontId="5" fillId="0" borderId="4" xfId="0" applyNumberFormat="1" applyFont="1" applyBorder="1" applyAlignment="1">
      <alignment horizontal="center" vertical="center"/>
    </xf>
    <xf numFmtId="4" fontId="5" fillId="0" borderId="5" xfId="0" applyNumberFormat="1" applyFont="1" applyBorder="1" applyAlignment="1">
      <alignment horizontal="center" vertical="center"/>
    </xf>
    <xf numFmtId="4" fontId="5" fillId="0" borderId="6" xfId="0" applyNumberFormat="1" applyFont="1" applyBorder="1" applyAlignment="1">
      <alignment horizontal="center" vertical="center"/>
    </xf>
    <xf numFmtId="4" fontId="5" fillId="0" borderId="4" xfId="0" applyNumberFormat="1" applyFont="1" applyBorder="1" applyAlignment="1">
      <alignment horizontal="right" vertical="center"/>
    </xf>
    <xf numFmtId="4" fontId="5" fillId="0" borderId="5" xfId="0" applyNumberFormat="1" applyFont="1" applyBorder="1" applyAlignment="1">
      <alignment horizontal="right" vertical="center"/>
    </xf>
    <xf numFmtId="4" fontId="5" fillId="0" borderId="6" xfId="0" applyNumberFormat="1" applyFont="1" applyBorder="1" applyAlignment="1">
      <alignment horizontal="right" vertical="center"/>
    </xf>
    <xf numFmtId="0" fontId="5" fillId="0" borderId="12" xfId="0" applyFont="1" applyBorder="1" applyAlignment="1">
      <alignment horizontal="justify" vertical="center" wrapText="1"/>
    </xf>
    <xf numFmtId="44" fontId="5" fillId="0" borderId="15" xfId="1" applyFont="1" applyFill="1" applyBorder="1" applyAlignment="1">
      <alignment horizontal="center" vertical="center"/>
    </xf>
    <xf numFmtId="0" fontId="3" fillId="0" borderId="10" xfId="0" applyFont="1" applyBorder="1" applyAlignment="1">
      <alignment horizontal="center"/>
    </xf>
    <xf numFmtId="0" fontId="3" fillId="0" borderId="11" xfId="0" applyFont="1" applyBorder="1" applyAlignment="1">
      <alignment horizont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3" fillId="0" borderId="12" xfId="0" applyFont="1" applyBorder="1" applyAlignment="1">
      <alignment horizontal="left" vertical="center" wrapText="1"/>
    </xf>
    <xf numFmtId="44" fontId="3" fillId="0" borderId="13" xfId="1" applyFont="1" applyFill="1" applyBorder="1" applyAlignment="1">
      <alignment horizontal="right" vertical="center"/>
    </xf>
    <xf numFmtId="44" fontId="3" fillId="0" borderId="15" xfId="1" applyFont="1" applyFill="1" applyBorder="1" applyAlignment="1">
      <alignment horizontal="right" vertical="center"/>
    </xf>
    <xf numFmtId="44" fontId="3" fillId="0" borderId="8" xfId="1" applyFont="1" applyFill="1" applyBorder="1" applyAlignment="1">
      <alignment horizontal="center" vertical="center"/>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9" fillId="0" borderId="12" xfId="0" applyFont="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5" fillId="0" borderId="8" xfId="0" applyFont="1" applyBorder="1" applyAlignment="1">
      <alignment horizontal="justify" vertical="center"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44" fontId="5" fillId="0" borderId="7" xfId="1" applyFont="1" applyFill="1" applyBorder="1" applyAlignment="1">
      <alignment horizontal="center" vertical="top" wrapText="1"/>
    </xf>
    <xf numFmtId="44" fontId="5" fillId="0" borderId="8" xfId="1" applyFont="1" applyFill="1" applyBorder="1" applyAlignment="1">
      <alignment horizontal="center" vertical="top" wrapText="1"/>
    </xf>
    <xf numFmtId="44" fontId="5" fillId="0" borderId="9" xfId="1" applyFont="1" applyFill="1" applyBorder="1" applyAlignment="1">
      <alignment horizontal="center" vertical="top"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44" fontId="3" fillId="0" borderId="12" xfId="1" applyFont="1" applyFill="1" applyBorder="1" applyAlignment="1">
      <alignment horizontal="right" vertical="center" wrapText="1"/>
    </xf>
    <xf numFmtId="44" fontId="5" fillId="0" borderId="8" xfId="1" applyFont="1" applyFill="1" applyBorder="1" applyAlignment="1">
      <alignment horizontal="right" vertical="center" wrapText="1"/>
    </xf>
    <xf numFmtId="44" fontId="5" fillId="0" borderId="9" xfId="1" applyFont="1" applyFill="1" applyBorder="1" applyAlignment="1">
      <alignment horizontal="right" vertical="center" wrapText="1"/>
    </xf>
    <xf numFmtId="44" fontId="5" fillId="0" borderId="7"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2" xfId="0" applyFont="1" applyBorder="1" applyAlignment="1">
      <alignment horizontal="justify" vertical="top" wrapText="1"/>
    </xf>
    <xf numFmtId="44" fontId="5" fillId="0" borderId="12" xfId="1"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5" fillId="0" borderId="12" xfId="0" applyFont="1" applyBorder="1" applyAlignment="1">
      <alignment horizontal="left" vertical="justify" wrapText="1"/>
    </xf>
    <xf numFmtId="44" fontId="5" fillId="0" borderId="12" xfId="1"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 xfId="0" applyFont="1" applyBorder="1" applyAlignment="1">
      <alignment horizontal="justify" vertical="center" wrapText="1"/>
    </xf>
    <xf numFmtId="0" fontId="5" fillId="0" borderId="10" xfId="0" applyFont="1" applyBorder="1" applyAlignment="1">
      <alignment horizontal="center" vertical="justify" wrapText="1"/>
    </xf>
    <xf numFmtId="0" fontId="5" fillId="0" borderId="0" xfId="0" applyFont="1" applyAlignment="1">
      <alignment horizontal="center" vertical="justify" wrapText="1"/>
    </xf>
    <xf numFmtId="0" fontId="5" fillId="0" borderId="11" xfId="0" applyFont="1" applyBorder="1" applyAlignment="1">
      <alignment horizontal="center" vertical="justify" wrapText="1"/>
    </xf>
    <xf numFmtId="0" fontId="7" fillId="0" borderId="12" xfId="0" applyFont="1" applyBorder="1" applyAlignment="1">
      <alignment horizontal="center" vertical="center" wrapText="1"/>
    </xf>
    <xf numFmtId="44" fontId="7" fillId="0" borderId="12" xfId="1" applyFont="1" applyFill="1" applyBorder="1" applyAlignment="1">
      <alignment horizontal="center" vertical="center" wrapText="1"/>
    </xf>
    <xf numFmtId="44" fontId="18" fillId="0" borderId="12" xfId="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justify" vertical="justify"/>
    </xf>
    <xf numFmtId="0" fontId="5" fillId="0" borderId="2" xfId="0" applyFont="1" applyBorder="1" applyAlignment="1">
      <alignment horizontal="justify" vertical="justify"/>
    </xf>
    <xf numFmtId="0" fontId="5" fillId="0" borderId="3" xfId="0" applyFont="1" applyBorder="1" applyAlignment="1">
      <alignment horizontal="justify" vertical="justify"/>
    </xf>
    <xf numFmtId="0" fontId="5" fillId="0" borderId="4" xfId="0" applyFont="1" applyBorder="1" applyAlignment="1">
      <alignment horizontal="justify" vertical="justify"/>
    </xf>
    <xf numFmtId="0" fontId="5" fillId="0" borderId="5" xfId="0" applyFont="1" applyBorder="1" applyAlignment="1">
      <alignment horizontal="justify" vertical="justify"/>
    </xf>
    <xf numFmtId="0" fontId="5" fillId="0" borderId="6" xfId="0" applyFont="1" applyBorder="1" applyAlignment="1">
      <alignment horizontal="justify" vertical="justify"/>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xf>
    <xf numFmtId="44" fontId="3" fillId="0" borderId="12" xfId="0" applyNumberFormat="1" applyFont="1" applyBorder="1" applyAlignment="1">
      <alignment horizontal="center" vertical="center"/>
    </xf>
    <xf numFmtId="0" fontId="5" fillId="0" borderId="12" xfId="0" applyFont="1" applyBorder="1" applyAlignment="1">
      <alignment horizontal="center"/>
    </xf>
    <xf numFmtId="0" fontId="5" fillId="0" borderId="7" xfId="0" applyFont="1" applyBorder="1" applyAlignment="1">
      <alignment horizontal="justify" vertical="justify"/>
    </xf>
    <xf numFmtId="0" fontId="5" fillId="0" borderId="8" xfId="0" applyFont="1" applyBorder="1" applyAlignment="1">
      <alignment horizontal="justify" vertical="justify"/>
    </xf>
    <xf numFmtId="0" fontId="5" fillId="0" borderId="9" xfId="0" applyFont="1" applyBorder="1" applyAlignment="1">
      <alignment horizontal="justify" vertical="justify"/>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top" wrapText="1"/>
    </xf>
    <xf numFmtId="0" fontId="12" fillId="2" borderId="12" xfId="0" applyFont="1" applyFill="1" applyBorder="1" applyAlignment="1">
      <alignment horizontal="left" vertical="center"/>
    </xf>
    <xf numFmtId="0" fontId="9" fillId="0" borderId="12" xfId="0" applyFont="1" applyBorder="1" applyAlignment="1">
      <alignment horizontal="center"/>
    </xf>
    <xf numFmtId="44" fontId="3" fillId="0" borderId="7" xfId="1" applyFont="1" applyFill="1" applyBorder="1" applyAlignment="1">
      <alignment horizontal="center" vertical="center" wrapText="1"/>
    </xf>
    <xf numFmtId="44" fontId="3" fillId="0" borderId="9" xfId="1" applyFont="1" applyFill="1" applyBorder="1" applyAlignment="1">
      <alignment horizontal="center" vertical="center" wrapText="1"/>
    </xf>
    <xf numFmtId="0" fontId="11" fillId="0" borderId="7" xfId="0" applyFont="1" applyBorder="1" applyAlignment="1">
      <alignment horizontal="center" vertical="top"/>
    </xf>
    <xf numFmtId="0" fontId="11" fillId="0" borderId="8" xfId="0" applyFont="1" applyBorder="1" applyAlignment="1">
      <alignment horizontal="center" vertical="top"/>
    </xf>
    <xf numFmtId="0" fontId="11" fillId="0" borderId="9" xfId="0" applyFont="1" applyBorder="1" applyAlignment="1">
      <alignment horizontal="center" vertical="top"/>
    </xf>
    <xf numFmtId="0" fontId="11" fillId="0" borderId="12" xfId="0" applyFont="1" applyBorder="1" applyAlignment="1">
      <alignment horizontal="left" vertical="center"/>
    </xf>
    <xf numFmtId="0" fontId="11" fillId="0" borderId="13" xfId="0" applyFont="1" applyBorder="1" applyAlignment="1">
      <alignment horizontal="left" vertical="center"/>
    </xf>
    <xf numFmtId="44" fontId="3" fillId="0" borderId="13" xfId="1" applyFont="1" applyFill="1" applyBorder="1" applyAlignment="1">
      <alignment horizontal="center" vertical="center"/>
    </xf>
    <xf numFmtId="43" fontId="3" fillId="0" borderId="12" xfId="2" applyFont="1" applyFill="1" applyBorder="1" applyAlignment="1">
      <alignment horizontal="center" vertical="center"/>
    </xf>
    <xf numFmtId="0" fontId="5" fillId="0" borderId="12" xfId="0" applyFont="1" applyBorder="1" applyAlignment="1">
      <alignment horizontal="left"/>
    </xf>
    <xf numFmtId="0" fontId="11" fillId="0" borderId="0" xfId="0" applyFont="1" applyAlignment="1">
      <alignment horizontal="center" vertical="center"/>
    </xf>
    <xf numFmtId="0" fontId="3" fillId="2" borderId="12"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44" fontId="6" fillId="0" borderId="8" xfId="1" applyFont="1" applyFill="1" applyBorder="1" applyAlignment="1">
      <alignment horizontal="center"/>
    </xf>
    <xf numFmtId="44" fontId="6" fillId="0" borderId="9" xfId="1" applyFont="1" applyFill="1" applyBorder="1" applyAlignment="1">
      <alignment horizontal="center"/>
    </xf>
    <xf numFmtId="44" fontId="3" fillId="0" borderId="12" xfId="1" applyFont="1" applyFill="1" applyBorder="1" applyAlignment="1">
      <alignment horizontal="left"/>
    </xf>
    <xf numFmtId="0" fontId="3" fillId="2" borderId="12" xfId="0" applyFont="1" applyFill="1" applyBorder="1" applyAlignment="1">
      <alignment horizontal="center"/>
    </xf>
    <xf numFmtId="44" fontId="3" fillId="2" borderId="12" xfId="1" applyFont="1" applyFill="1" applyBorder="1" applyAlignment="1">
      <alignment horizontal="center"/>
    </xf>
    <xf numFmtId="44" fontId="5" fillId="0" borderId="12" xfId="1" applyFont="1" applyFill="1" applyBorder="1" applyAlignment="1">
      <alignment horizontal="left"/>
    </xf>
    <xf numFmtId="0" fontId="3" fillId="0" borderId="12" xfId="1" applyNumberFormat="1" applyFont="1" applyFill="1" applyBorder="1" applyAlignment="1">
      <alignment horizontal="center"/>
    </xf>
    <xf numFmtId="0" fontId="3" fillId="0" borderId="14" xfId="0" applyFont="1" applyBorder="1" applyAlignment="1">
      <alignment horizontal="left" vertical="center"/>
    </xf>
    <xf numFmtId="44" fontId="3" fillId="0" borderId="14" xfId="1" applyFont="1" applyFill="1" applyBorder="1" applyAlignment="1">
      <alignment horizontal="center" vertical="center"/>
    </xf>
    <xf numFmtId="44" fontId="3" fillId="0" borderId="12" xfId="1" applyFont="1" applyFill="1" applyBorder="1" applyAlignment="1">
      <alignment horizontal="right" vertical="center"/>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1" xfId="0" applyFont="1" applyFill="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8" fillId="2" borderId="10" xfId="0" applyFont="1" applyFill="1" applyBorder="1" applyAlignment="1">
      <alignment horizontal="center" vertical="center"/>
    </xf>
    <xf numFmtId="0" fontId="8" fillId="2" borderId="0" xfId="0" applyFont="1" applyFill="1" applyAlignment="1">
      <alignment horizontal="center" vertical="center"/>
    </xf>
    <xf numFmtId="0" fontId="8" fillId="2" borderId="11" xfId="0" applyFont="1" applyFill="1" applyBorder="1" applyAlignment="1">
      <alignment horizontal="center" vertical="center"/>
    </xf>
    <xf numFmtId="44" fontId="5" fillId="0" borderId="12" xfId="1" applyFont="1" applyFill="1" applyBorder="1" applyAlignment="1">
      <alignment horizontal="right"/>
    </xf>
    <xf numFmtId="44" fontId="10" fillId="0" borderId="12" xfId="1" applyFont="1" applyFill="1" applyBorder="1" applyAlignment="1">
      <alignment horizontal="center"/>
    </xf>
    <xf numFmtId="0" fontId="3" fillId="0" borderId="12" xfId="0" applyFont="1" applyBorder="1" applyAlignment="1">
      <alignment vertical="center"/>
    </xf>
    <xf numFmtId="44" fontId="3" fillId="0" borderId="12" xfId="1" applyFont="1" applyFill="1" applyBorder="1" applyAlignment="1">
      <alignment vertical="center"/>
    </xf>
    <xf numFmtId="0" fontId="3" fillId="0" borderId="12" xfId="0" applyFont="1" applyBorder="1" applyAlignment="1">
      <alignment horizontal="left" vertical="top"/>
    </xf>
    <xf numFmtId="44" fontId="3" fillId="0" borderId="12" xfId="1" applyFont="1" applyFill="1" applyBorder="1" applyAlignment="1">
      <alignment horizontal="right"/>
    </xf>
    <xf numFmtId="0" fontId="7" fillId="2" borderId="12" xfId="0" applyFont="1" applyFill="1" applyBorder="1" applyAlignment="1">
      <alignment horizontal="center" vertical="center"/>
    </xf>
    <xf numFmtId="0" fontId="5"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44" fontId="3" fillId="0" borderId="8" xfId="1" applyFont="1" applyFill="1" applyBorder="1" applyAlignment="1">
      <alignment horizontal="center"/>
    </xf>
    <xf numFmtId="1" fontId="5" fillId="0" borderId="12" xfId="0" applyNumberFormat="1" applyFont="1" applyBorder="1" applyAlignment="1">
      <alignment horizontal="center" vertical="center"/>
    </xf>
    <xf numFmtId="2" fontId="5" fillId="0" borderId="12" xfId="1" applyNumberFormat="1" applyFont="1" applyFill="1" applyBorder="1" applyAlignment="1">
      <alignment horizontal="left" vertical="center"/>
    </xf>
    <xf numFmtId="0" fontId="5" fillId="0" borderId="9" xfId="0" applyFont="1" applyBorder="1" applyAlignment="1">
      <alignment horizontal="center" vertical="center"/>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0" borderId="4" xfId="0" applyFont="1" applyBorder="1" applyAlignment="1">
      <alignment horizontal="justify" vertical="top" wrapText="1"/>
    </xf>
    <xf numFmtId="0" fontId="5" fillId="0" borderId="5" xfId="0" applyFont="1" applyBorder="1" applyAlignment="1">
      <alignment horizontal="justify" vertical="top" wrapText="1"/>
    </xf>
    <xf numFmtId="0" fontId="5" fillId="0" borderId="6" xfId="0" applyFont="1" applyBorder="1" applyAlignment="1">
      <alignment horizontal="justify" vertical="top" wrapText="1"/>
    </xf>
    <xf numFmtId="0" fontId="4" fillId="0" borderId="0" xfId="0" applyFont="1" applyAlignment="1">
      <alignment horizontal="center" vertical="center" wrapText="1"/>
    </xf>
    <xf numFmtId="44" fontId="5" fillId="0" borderId="0" xfId="1" applyFont="1" applyFill="1" applyBorder="1" applyAlignment="1">
      <alignment horizont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9" xfId="0" applyFont="1" applyBorder="1" applyAlignment="1">
      <alignment horizontal="justify" vertical="center"/>
    </xf>
    <xf numFmtId="44" fontId="5" fillId="0" borderId="7" xfId="1" applyFont="1" applyFill="1" applyBorder="1" applyAlignment="1">
      <alignment horizontal="right"/>
    </xf>
    <xf numFmtId="44" fontId="5" fillId="0" borderId="8" xfId="1" applyFont="1" applyFill="1" applyBorder="1" applyAlignment="1">
      <alignment horizontal="right"/>
    </xf>
    <xf numFmtId="44" fontId="5" fillId="0" borderId="9" xfId="1" applyFont="1" applyFill="1" applyBorder="1" applyAlignment="1">
      <alignment horizontal="right"/>
    </xf>
  </cellXfs>
  <cellStyles count="4">
    <cellStyle name="Millares" xfId="2" builtinId="3"/>
    <cellStyle name="Moneda" xfId="1" builtinId="4"/>
    <cellStyle name="Normal" xfId="0" builtinId="0"/>
    <cellStyle name="Normal 3" xfId="3" xr:uid="{921E3972-2F40-44F8-8A28-ACB2433A5F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19049</xdr:rowOff>
    </xdr:from>
    <xdr:to>
      <xdr:col>4</xdr:col>
      <xdr:colOff>114300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tretch>
          <a:fillRect/>
        </a:stretch>
      </xdr:blipFill>
      <xdr:spPr>
        <a:xfrm>
          <a:off x="19050" y="19049"/>
          <a:ext cx="914400" cy="8001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17"/>
  <sheetViews>
    <sheetView tabSelected="1" zoomScale="120" zoomScaleNormal="120" zoomScaleSheetLayoutView="130" workbookViewId="0">
      <selection activeCell="S185" sqref="S185"/>
    </sheetView>
  </sheetViews>
  <sheetFormatPr baseColWidth="10" defaultColWidth="11.42578125" defaultRowHeight="15" x14ac:dyDescent="0.25"/>
  <cols>
    <col min="1" max="1" width="4.7109375" customWidth="1"/>
    <col min="2" max="2" width="2.7109375" customWidth="1"/>
    <col min="3" max="3" width="2.85546875" customWidth="1"/>
    <col min="4" max="4" width="2" customWidth="1"/>
    <col min="5" max="5" width="3.140625" customWidth="1"/>
    <col min="6" max="6" width="10.5703125" customWidth="1"/>
    <col min="7" max="7" width="9.5703125" customWidth="1"/>
    <col min="8" max="8" width="10" customWidth="1"/>
    <col min="9" max="10" width="9.85546875" customWidth="1"/>
    <col min="11" max="11" width="10.140625" customWidth="1"/>
    <col min="12" max="12" width="11" customWidth="1"/>
    <col min="13" max="13" width="9.85546875" customWidth="1"/>
    <col min="14" max="14" width="10.140625" customWidth="1"/>
    <col min="15" max="15" width="11.28515625" customWidth="1"/>
    <col min="16" max="16" width="10.5703125" customWidth="1"/>
    <col min="17" max="17" width="10.7109375" customWidth="1"/>
    <col min="18" max="18" width="7.42578125" customWidth="1"/>
    <col min="19" max="19" width="21" customWidth="1"/>
    <col min="20" max="20" width="17" bestFit="1" customWidth="1"/>
    <col min="21" max="21" width="17.140625" customWidth="1"/>
    <col min="22" max="22" width="11.5703125" bestFit="1" customWidth="1"/>
    <col min="23" max="23" width="17" bestFit="1" customWidth="1"/>
  </cols>
  <sheetData>
    <row r="1" spans="1:17" s="9" customFormat="1" ht="32.25" customHeight="1" x14ac:dyDescent="0.25">
      <c r="A1" s="59" t="s">
        <v>177</v>
      </c>
      <c r="B1" s="60"/>
      <c r="C1" s="60"/>
      <c r="D1" s="60"/>
      <c r="E1" s="60"/>
      <c r="F1" s="60"/>
      <c r="G1" s="60"/>
      <c r="H1" s="60"/>
      <c r="I1" s="60"/>
      <c r="J1" s="60"/>
      <c r="K1" s="60"/>
      <c r="L1" s="60"/>
      <c r="M1" s="60"/>
      <c r="N1" s="60"/>
      <c r="O1" s="60"/>
      <c r="P1" s="60"/>
      <c r="Q1" s="61"/>
    </row>
    <row r="2" spans="1:17" s="9" customFormat="1" ht="32.25" customHeight="1" x14ac:dyDescent="0.25">
      <c r="A2" s="62" t="s">
        <v>351</v>
      </c>
      <c r="B2" s="63"/>
      <c r="C2" s="63"/>
      <c r="D2" s="63"/>
      <c r="E2" s="63"/>
      <c r="F2" s="63"/>
      <c r="G2" s="63"/>
      <c r="H2" s="63"/>
      <c r="I2" s="63"/>
      <c r="J2" s="63"/>
      <c r="K2" s="63"/>
      <c r="L2" s="63"/>
      <c r="M2" s="63"/>
      <c r="N2" s="63"/>
      <c r="O2" s="63"/>
      <c r="P2" s="63"/>
      <c r="Q2" s="64"/>
    </row>
    <row r="3" spans="1:17" s="9" customFormat="1" x14ac:dyDescent="0.25">
      <c r="A3" s="65"/>
      <c r="B3" s="66"/>
      <c r="C3" s="66"/>
      <c r="D3" s="66"/>
      <c r="E3" s="66"/>
      <c r="F3" s="66"/>
      <c r="G3" s="66"/>
      <c r="H3" s="66"/>
      <c r="I3" s="66"/>
      <c r="J3" s="66"/>
      <c r="K3" s="66"/>
      <c r="L3" s="66"/>
      <c r="M3" s="66"/>
      <c r="N3" s="66"/>
      <c r="O3" s="66"/>
      <c r="P3" s="66"/>
      <c r="Q3" s="67"/>
    </row>
    <row r="4" spans="1:17" s="9" customFormat="1" ht="16.5" customHeight="1" x14ac:dyDescent="0.25">
      <c r="A4" s="68"/>
      <c r="B4" s="69"/>
      <c r="C4" s="69"/>
      <c r="D4" s="69"/>
      <c r="E4" s="69"/>
      <c r="F4" s="69"/>
      <c r="G4" s="69"/>
      <c r="H4" s="69"/>
      <c r="I4" s="69"/>
      <c r="J4" s="69"/>
      <c r="K4" s="69"/>
      <c r="L4" s="69"/>
      <c r="M4" s="69"/>
      <c r="N4" s="69"/>
      <c r="O4" s="69"/>
      <c r="P4" s="69"/>
      <c r="Q4" s="70"/>
    </row>
    <row r="5" spans="1:17" s="14" customFormat="1" ht="31.5" customHeight="1" x14ac:dyDescent="0.3">
      <c r="A5" s="71" t="s">
        <v>292</v>
      </c>
      <c r="B5" s="72"/>
      <c r="C5" s="72"/>
      <c r="D5" s="72"/>
      <c r="E5" s="72"/>
      <c r="F5" s="72"/>
      <c r="G5" s="72"/>
      <c r="H5" s="72"/>
      <c r="I5" s="72"/>
      <c r="J5" s="72"/>
      <c r="K5" s="72"/>
      <c r="L5" s="72"/>
      <c r="M5" s="72"/>
      <c r="N5" s="72"/>
      <c r="O5" s="72"/>
      <c r="P5" s="72"/>
      <c r="Q5" s="71"/>
    </row>
    <row r="6" spans="1:17" s="14" customFormat="1" ht="25.5" customHeight="1" x14ac:dyDescent="0.25">
      <c r="A6" s="88"/>
      <c r="B6" s="89"/>
      <c r="C6" s="89"/>
      <c r="D6" s="89"/>
      <c r="E6" s="89"/>
      <c r="F6" s="89"/>
      <c r="G6" s="89"/>
      <c r="H6" s="89"/>
      <c r="I6" s="89"/>
      <c r="J6" s="89"/>
      <c r="K6" s="89"/>
      <c r="L6" s="89"/>
      <c r="M6" s="89"/>
      <c r="N6" s="89"/>
      <c r="O6" s="89"/>
      <c r="P6" s="89"/>
      <c r="Q6" s="90"/>
    </row>
    <row r="7" spans="1:17" s="14" customFormat="1" ht="23.25" customHeight="1" x14ac:dyDescent="0.25">
      <c r="A7" s="91" t="s">
        <v>243</v>
      </c>
      <c r="B7" s="92"/>
      <c r="C7" s="92"/>
      <c r="D7" s="92"/>
      <c r="E7" s="92"/>
      <c r="F7" s="92"/>
      <c r="G7" s="92"/>
      <c r="H7" s="92"/>
      <c r="I7" s="92"/>
      <c r="J7" s="92"/>
      <c r="K7" s="92"/>
      <c r="L7" s="92"/>
      <c r="M7" s="92"/>
      <c r="N7" s="92"/>
      <c r="O7" s="92"/>
      <c r="P7" s="92"/>
      <c r="Q7" s="91"/>
    </row>
    <row r="8" spans="1:17" s="14" customFormat="1" ht="39.75" customHeight="1" x14ac:dyDescent="0.25">
      <c r="A8" s="93" t="s">
        <v>205</v>
      </c>
      <c r="B8" s="94"/>
      <c r="C8" s="94"/>
      <c r="D8" s="94"/>
      <c r="E8" s="94"/>
      <c r="F8" s="94"/>
      <c r="G8" s="94"/>
      <c r="H8" s="94"/>
      <c r="I8" s="94"/>
      <c r="J8" s="94"/>
      <c r="K8" s="94"/>
      <c r="L8" s="94"/>
      <c r="M8" s="94"/>
      <c r="N8" s="94"/>
      <c r="O8" s="94"/>
      <c r="P8" s="94"/>
      <c r="Q8" s="95"/>
    </row>
    <row r="9" spans="1:17" s="14" customFormat="1" ht="36" customHeight="1" x14ac:dyDescent="0.25">
      <c r="A9" s="73" t="s">
        <v>160</v>
      </c>
      <c r="B9" s="74"/>
      <c r="C9" s="74"/>
      <c r="D9" s="74"/>
      <c r="E9" s="74"/>
      <c r="F9" s="74"/>
      <c r="G9" s="74"/>
      <c r="H9" s="74"/>
      <c r="I9" s="74"/>
      <c r="J9" s="74"/>
      <c r="K9" s="74"/>
      <c r="L9" s="74"/>
      <c r="M9" s="74"/>
      <c r="N9" s="74"/>
      <c r="O9" s="74"/>
      <c r="P9" s="74"/>
      <c r="Q9" s="75"/>
    </row>
    <row r="10" spans="1:17" s="14" customFormat="1" ht="35.25" customHeight="1" x14ac:dyDescent="0.25">
      <c r="A10" s="73" t="s">
        <v>161</v>
      </c>
      <c r="B10" s="74"/>
      <c r="C10" s="74"/>
      <c r="D10" s="74"/>
      <c r="E10" s="74"/>
      <c r="F10" s="74"/>
      <c r="G10" s="74"/>
      <c r="H10" s="74"/>
      <c r="I10" s="74"/>
      <c r="J10" s="74"/>
      <c r="K10" s="74"/>
      <c r="L10" s="74"/>
      <c r="M10" s="74"/>
      <c r="N10" s="74"/>
      <c r="O10" s="74"/>
      <c r="P10" s="74"/>
      <c r="Q10" s="75"/>
    </row>
    <row r="11" spans="1:17" s="14" customFormat="1" ht="51" customHeight="1" x14ac:dyDescent="0.25">
      <c r="A11" s="96" t="s">
        <v>162</v>
      </c>
      <c r="B11" s="97"/>
      <c r="C11" s="97"/>
      <c r="D11" s="97"/>
      <c r="E11" s="97"/>
      <c r="F11" s="97"/>
      <c r="G11" s="97"/>
      <c r="H11" s="97"/>
      <c r="I11" s="97"/>
      <c r="J11" s="97"/>
      <c r="K11" s="97"/>
      <c r="L11" s="97"/>
      <c r="M11" s="97"/>
      <c r="N11" s="97"/>
      <c r="O11" s="97"/>
      <c r="P11" s="97"/>
      <c r="Q11" s="98"/>
    </row>
    <row r="12" spans="1:17" s="14" customFormat="1" ht="36.75" customHeight="1" x14ac:dyDescent="0.25">
      <c r="A12" s="73" t="s">
        <v>242</v>
      </c>
      <c r="B12" s="74"/>
      <c r="C12" s="74"/>
      <c r="D12" s="74"/>
      <c r="E12" s="74"/>
      <c r="F12" s="74"/>
      <c r="G12" s="74"/>
      <c r="H12" s="74"/>
      <c r="I12" s="74"/>
      <c r="J12" s="74"/>
      <c r="K12" s="74"/>
      <c r="L12" s="74"/>
      <c r="M12" s="74"/>
      <c r="N12" s="74"/>
      <c r="O12" s="74"/>
      <c r="P12" s="74"/>
      <c r="Q12" s="75"/>
    </row>
    <row r="13" spans="1:17" s="14" customFormat="1" ht="33.75" customHeight="1" x14ac:dyDescent="0.25">
      <c r="A13" s="73" t="s">
        <v>163</v>
      </c>
      <c r="B13" s="74"/>
      <c r="C13" s="74"/>
      <c r="D13" s="74"/>
      <c r="E13" s="74"/>
      <c r="F13" s="74"/>
      <c r="G13" s="74"/>
      <c r="H13" s="74"/>
      <c r="I13" s="74"/>
      <c r="J13" s="74"/>
      <c r="K13" s="74"/>
      <c r="L13" s="74"/>
      <c r="M13" s="74"/>
      <c r="N13" s="74"/>
      <c r="O13" s="74"/>
      <c r="P13" s="74"/>
      <c r="Q13" s="75"/>
    </row>
    <row r="14" spans="1:17" s="14" customFormat="1" ht="18.75" x14ac:dyDescent="0.25">
      <c r="A14" s="76"/>
      <c r="B14" s="77"/>
      <c r="C14" s="77"/>
      <c r="D14" s="77"/>
      <c r="E14" s="77"/>
      <c r="F14" s="77"/>
      <c r="G14" s="77"/>
      <c r="H14" s="77"/>
      <c r="I14" s="77"/>
      <c r="J14" s="77"/>
      <c r="K14" s="77"/>
      <c r="L14" s="77"/>
      <c r="M14" s="77"/>
      <c r="N14" s="77"/>
      <c r="O14" s="77"/>
      <c r="P14" s="77"/>
      <c r="Q14" s="78"/>
    </row>
    <row r="15" spans="1:17" s="14" customFormat="1" ht="24" customHeight="1" x14ac:dyDescent="0.25">
      <c r="A15" s="79" t="s">
        <v>119</v>
      </c>
      <c r="B15" s="80"/>
      <c r="C15" s="80"/>
      <c r="D15" s="80"/>
      <c r="E15" s="80"/>
      <c r="F15" s="80"/>
      <c r="G15" s="80"/>
      <c r="H15" s="80"/>
      <c r="I15" s="80"/>
      <c r="J15" s="80"/>
      <c r="K15" s="80"/>
      <c r="L15" s="80"/>
      <c r="M15" s="80"/>
      <c r="N15" s="80"/>
      <c r="O15" s="80"/>
      <c r="P15" s="80"/>
      <c r="Q15" s="81"/>
    </row>
    <row r="16" spans="1:17" s="14" customFormat="1" ht="25.5" customHeight="1" x14ac:dyDescent="0.25">
      <c r="A16" s="82" t="s">
        <v>331</v>
      </c>
      <c r="B16" s="83"/>
      <c r="C16" s="83"/>
      <c r="D16" s="83"/>
      <c r="E16" s="83"/>
      <c r="F16" s="83"/>
      <c r="G16" s="83"/>
      <c r="H16" s="83"/>
      <c r="I16" s="83"/>
      <c r="J16" s="83"/>
      <c r="K16" s="83"/>
      <c r="L16" s="83"/>
      <c r="M16" s="83"/>
      <c r="N16" s="83"/>
      <c r="O16" s="83"/>
      <c r="P16" s="83"/>
      <c r="Q16" s="84"/>
    </row>
    <row r="17" spans="1:17" s="14" customFormat="1" x14ac:dyDescent="0.25">
      <c r="A17" s="85"/>
      <c r="B17" s="86"/>
      <c r="C17" s="86"/>
      <c r="D17" s="86"/>
      <c r="E17" s="86"/>
      <c r="F17" s="86"/>
      <c r="G17" s="86"/>
      <c r="H17" s="86"/>
      <c r="I17" s="86"/>
      <c r="J17" s="86"/>
      <c r="K17" s="86"/>
      <c r="L17" s="86"/>
      <c r="M17" s="86"/>
      <c r="N17" s="86"/>
      <c r="O17" s="86"/>
      <c r="P17" s="86"/>
      <c r="Q17" s="87"/>
    </row>
    <row r="18" spans="1:17" s="14" customFormat="1" ht="24" customHeight="1" x14ac:dyDescent="0.25">
      <c r="A18" s="107" t="s">
        <v>244</v>
      </c>
      <c r="B18" s="108"/>
      <c r="C18" s="108"/>
      <c r="D18" s="108"/>
      <c r="E18" s="108"/>
      <c r="F18" s="108"/>
      <c r="G18" s="108"/>
      <c r="H18" s="108"/>
      <c r="I18" s="108"/>
      <c r="J18" s="108"/>
      <c r="K18" s="108"/>
      <c r="L18" s="108"/>
      <c r="M18" s="108"/>
      <c r="N18" s="108"/>
      <c r="O18" s="108"/>
      <c r="P18" s="108"/>
      <c r="Q18" s="109"/>
    </row>
    <row r="19" spans="1:17" s="14" customFormat="1" ht="39" customHeight="1" x14ac:dyDescent="0.25">
      <c r="A19" s="93" t="s">
        <v>332</v>
      </c>
      <c r="B19" s="94"/>
      <c r="C19" s="94"/>
      <c r="D19" s="94"/>
      <c r="E19" s="94"/>
      <c r="F19" s="94"/>
      <c r="G19" s="94"/>
      <c r="H19" s="94"/>
      <c r="I19" s="94"/>
      <c r="J19" s="94"/>
      <c r="K19" s="94"/>
      <c r="L19" s="94"/>
      <c r="M19" s="94"/>
      <c r="N19" s="94"/>
      <c r="O19" s="94"/>
      <c r="P19" s="94"/>
      <c r="Q19" s="110"/>
    </row>
    <row r="20" spans="1:17" s="14" customFormat="1" ht="37.5" customHeight="1" x14ac:dyDescent="0.25">
      <c r="A20" s="82" t="s">
        <v>333</v>
      </c>
      <c r="B20" s="83"/>
      <c r="C20" s="83"/>
      <c r="D20" s="83"/>
      <c r="E20" s="83"/>
      <c r="F20" s="83"/>
      <c r="G20" s="83"/>
      <c r="H20" s="83"/>
      <c r="I20" s="83"/>
      <c r="J20" s="83"/>
      <c r="K20" s="83"/>
      <c r="L20" s="83"/>
      <c r="M20" s="83"/>
      <c r="N20" s="83"/>
      <c r="O20" s="83"/>
      <c r="P20" s="83"/>
      <c r="Q20" s="84"/>
    </row>
    <row r="21" spans="1:17" s="14" customFormat="1" ht="22.5" customHeight="1" x14ac:dyDescent="0.25">
      <c r="A21" s="111" t="s">
        <v>334</v>
      </c>
      <c r="B21" s="112"/>
      <c r="C21" s="112"/>
      <c r="D21" s="112"/>
      <c r="E21" s="112"/>
      <c r="F21" s="112"/>
      <c r="G21" s="112"/>
      <c r="H21" s="112"/>
      <c r="I21" s="112"/>
      <c r="J21" s="112"/>
      <c r="K21" s="112"/>
      <c r="L21" s="112"/>
      <c r="M21" s="112"/>
      <c r="N21" s="112"/>
      <c r="O21" s="112"/>
      <c r="P21" s="112"/>
      <c r="Q21" s="113"/>
    </row>
    <row r="22" spans="1:17" s="14" customFormat="1" ht="51" customHeight="1" x14ac:dyDescent="0.25">
      <c r="A22" s="114" t="s">
        <v>335</v>
      </c>
      <c r="B22" s="94"/>
      <c r="C22" s="94"/>
      <c r="D22" s="94"/>
      <c r="E22" s="94"/>
      <c r="F22" s="94"/>
      <c r="G22" s="94"/>
      <c r="H22" s="94"/>
      <c r="I22" s="94"/>
      <c r="J22" s="94"/>
      <c r="K22" s="94"/>
      <c r="L22" s="94"/>
      <c r="M22" s="94"/>
      <c r="N22" s="94"/>
      <c r="O22" s="94"/>
      <c r="P22" s="94"/>
      <c r="Q22" s="95"/>
    </row>
    <row r="23" spans="1:17" s="14" customFormat="1" ht="49.5" customHeight="1" x14ac:dyDescent="0.25">
      <c r="A23" s="73" t="s">
        <v>336</v>
      </c>
      <c r="B23" s="74"/>
      <c r="C23" s="74"/>
      <c r="D23" s="74"/>
      <c r="E23" s="74"/>
      <c r="F23" s="74"/>
      <c r="G23" s="74"/>
      <c r="H23" s="74"/>
      <c r="I23" s="74"/>
      <c r="J23" s="74"/>
      <c r="K23" s="74"/>
      <c r="L23" s="74"/>
      <c r="M23" s="74"/>
      <c r="N23" s="74"/>
      <c r="O23" s="74"/>
      <c r="P23" s="74"/>
      <c r="Q23" s="75"/>
    </row>
    <row r="24" spans="1:17" s="14" customFormat="1" ht="19.5" customHeight="1" x14ac:dyDescent="0.25">
      <c r="A24" s="99" t="s">
        <v>324</v>
      </c>
      <c r="B24" s="83"/>
      <c r="C24" s="83"/>
      <c r="D24" s="83"/>
      <c r="E24" s="83"/>
      <c r="F24" s="83"/>
      <c r="G24" s="83"/>
      <c r="H24" s="83"/>
      <c r="I24" s="83"/>
      <c r="J24" s="83"/>
      <c r="K24" s="83"/>
      <c r="L24" s="83"/>
      <c r="M24" s="83"/>
      <c r="N24" s="83"/>
      <c r="O24" s="83"/>
      <c r="P24" s="83"/>
      <c r="Q24" s="84"/>
    </row>
    <row r="25" spans="1:17" s="14" customFormat="1" ht="65.25" customHeight="1" x14ac:dyDescent="0.25">
      <c r="A25" s="115" t="s">
        <v>337</v>
      </c>
      <c r="B25" s="116"/>
      <c r="C25" s="116"/>
      <c r="D25" s="116"/>
      <c r="E25" s="116"/>
      <c r="F25" s="116"/>
      <c r="G25" s="116"/>
      <c r="H25" s="116"/>
      <c r="I25" s="116"/>
      <c r="J25" s="116"/>
      <c r="K25" s="116"/>
      <c r="L25" s="116"/>
      <c r="M25" s="116"/>
      <c r="N25" s="116"/>
      <c r="O25" s="116"/>
      <c r="P25" s="116"/>
      <c r="Q25" s="117"/>
    </row>
    <row r="26" spans="1:17" s="14" customFormat="1" ht="143.25" customHeight="1" x14ac:dyDescent="0.25">
      <c r="A26" s="118" t="s">
        <v>338</v>
      </c>
      <c r="B26" s="119"/>
      <c r="C26" s="119"/>
      <c r="D26" s="119"/>
      <c r="E26" s="119"/>
      <c r="F26" s="119"/>
      <c r="G26" s="119"/>
      <c r="H26" s="119"/>
      <c r="I26" s="119"/>
      <c r="J26" s="119"/>
      <c r="K26" s="119"/>
      <c r="L26" s="119"/>
      <c r="M26" s="119"/>
      <c r="N26" s="119"/>
      <c r="O26" s="119"/>
      <c r="P26" s="119"/>
      <c r="Q26" s="120"/>
    </row>
    <row r="27" spans="1:17" s="14" customFormat="1" ht="245.25" customHeight="1" x14ac:dyDescent="0.25">
      <c r="A27" s="115" t="s">
        <v>339</v>
      </c>
      <c r="B27" s="116"/>
      <c r="C27" s="116"/>
      <c r="D27" s="116"/>
      <c r="E27" s="116"/>
      <c r="F27" s="116"/>
      <c r="G27" s="116"/>
      <c r="H27" s="116"/>
      <c r="I27" s="116"/>
      <c r="J27" s="116"/>
      <c r="K27" s="116"/>
      <c r="L27" s="116"/>
      <c r="M27" s="116"/>
      <c r="N27" s="116"/>
      <c r="O27" s="116"/>
      <c r="P27" s="116"/>
      <c r="Q27" s="117"/>
    </row>
    <row r="28" spans="1:17" s="14" customFormat="1" ht="101.25" customHeight="1" x14ac:dyDescent="0.25">
      <c r="A28" s="127" t="s">
        <v>340</v>
      </c>
      <c r="B28" s="128"/>
      <c r="C28" s="128"/>
      <c r="D28" s="128"/>
      <c r="E28" s="128"/>
      <c r="F28" s="128"/>
      <c r="G28" s="128"/>
      <c r="H28" s="128"/>
      <c r="I28" s="128"/>
      <c r="J28" s="128"/>
      <c r="K28" s="128"/>
      <c r="L28" s="128"/>
      <c r="M28" s="128"/>
      <c r="N28" s="128"/>
      <c r="O28" s="128"/>
      <c r="P28" s="128"/>
      <c r="Q28" s="129"/>
    </row>
    <row r="29" spans="1:17" s="14" customFormat="1" ht="72.75" customHeight="1" x14ac:dyDescent="0.25">
      <c r="A29" s="100" t="s">
        <v>372</v>
      </c>
      <c r="B29" s="101"/>
      <c r="C29" s="101"/>
      <c r="D29" s="101"/>
      <c r="E29" s="101"/>
      <c r="F29" s="101"/>
      <c r="G29" s="101"/>
      <c r="H29" s="101"/>
      <c r="I29" s="101"/>
      <c r="J29" s="101"/>
      <c r="K29" s="101"/>
      <c r="L29" s="101"/>
      <c r="M29" s="101"/>
      <c r="N29" s="101"/>
      <c r="O29" s="101"/>
      <c r="P29" s="101"/>
      <c r="Q29" s="102"/>
    </row>
    <row r="30" spans="1:17" s="14" customFormat="1" x14ac:dyDescent="0.25">
      <c r="A30" s="73"/>
      <c r="B30" s="74"/>
      <c r="C30" s="74"/>
      <c r="D30" s="74"/>
      <c r="E30" s="74"/>
      <c r="F30" s="74"/>
      <c r="G30" s="74"/>
      <c r="H30" s="74"/>
      <c r="I30" s="74"/>
      <c r="J30" s="74"/>
      <c r="K30" s="74"/>
      <c r="L30" s="74"/>
      <c r="M30" s="74"/>
      <c r="N30" s="74"/>
      <c r="O30" s="74"/>
      <c r="P30" s="74"/>
      <c r="Q30" s="75"/>
    </row>
    <row r="31" spans="1:17" s="14" customFormat="1" ht="24" customHeight="1" x14ac:dyDescent="0.25">
      <c r="A31" s="106" t="s">
        <v>184</v>
      </c>
      <c r="B31" s="106"/>
      <c r="C31" s="106"/>
      <c r="D31" s="106"/>
      <c r="E31" s="106"/>
      <c r="F31" s="106"/>
      <c r="G31" s="106" t="s">
        <v>198</v>
      </c>
      <c r="H31" s="106"/>
      <c r="I31" s="106" t="s">
        <v>186</v>
      </c>
      <c r="J31" s="106"/>
      <c r="K31" s="106"/>
      <c r="L31" s="106" t="s">
        <v>352</v>
      </c>
      <c r="M31" s="106"/>
      <c r="N31" s="106"/>
      <c r="O31" s="106"/>
      <c r="P31" s="106"/>
      <c r="Q31" s="106"/>
    </row>
    <row r="32" spans="1:17" s="14" customFormat="1" x14ac:dyDescent="0.25">
      <c r="A32" s="130" t="s">
        <v>199</v>
      </c>
      <c r="B32" s="130"/>
      <c r="C32" s="130"/>
      <c r="D32" s="130"/>
      <c r="E32" s="130"/>
      <c r="F32" s="130"/>
      <c r="G32" s="131" t="s">
        <v>182</v>
      </c>
      <c r="H32" s="131"/>
      <c r="I32" s="132" t="s">
        <v>216</v>
      </c>
      <c r="J32" s="132"/>
      <c r="K32" s="132"/>
      <c r="L32" s="133">
        <f>7267915.18+344154.5</f>
        <v>7612069.6799999997</v>
      </c>
      <c r="M32" s="133"/>
      <c r="N32" s="133"/>
      <c r="O32" s="133"/>
      <c r="P32" s="133"/>
      <c r="Q32" s="133"/>
    </row>
    <row r="33" spans="1:17" s="14" customFormat="1" ht="16.5" customHeight="1" x14ac:dyDescent="0.25">
      <c r="A33" s="134" t="s">
        <v>185</v>
      </c>
      <c r="B33" s="134"/>
      <c r="C33" s="134"/>
      <c r="D33" s="134"/>
      <c r="E33" s="134"/>
      <c r="F33" s="134"/>
      <c r="G33" s="135" t="s">
        <v>183</v>
      </c>
      <c r="H33" s="135"/>
      <c r="I33" s="132" t="s">
        <v>187</v>
      </c>
      <c r="J33" s="132"/>
      <c r="K33" s="132"/>
      <c r="L33" s="136">
        <v>688866.26</v>
      </c>
      <c r="M33" s="136"/>
      <c r="N33" s="136"/>
      <c r="O33" s="136"/>
      <c r="P33" s="136"/>
      <c r="Q33" s="136"/>
    </row>
    <row r="34" spans="1:17" s="14" customFormat="1" x14ac:dyDescent="0.25">
      <c r="A34" s="121" t="s">
        <v>197</v>
      </c>
      <c r="B34" s="121"/>
      <c r="C34" s="121"/>
      <c r="D34" s="121"/>
      <c r="E34" s="121"/>
      <c r="F34" s="121"/>
      <c r="G34" s="121"/>
      <c r="H34" s="121"/>
      <c r="I34" s="121"/>
      <c r="J34" s="121"/>
      <c r="K34" s="121"/>
      <c r="L34" s="122">
        <f>SUM(L32:Q33)</f>
        <v>8300935.9399999995</v>
      </c>
      <c r="M34" s="122"/>
      <c r="N34" s="122"/>
      <c r="O34" s="122"/>
      <c r="P34" s="122"/>
      <c r="Q34" s="122"/>
    </row>
    <row r="35" spans="1:17" s="14" customFormat="1" x14ac:dyDescent="0.25">
      <c r="A35" s="123"/>
      <c r="B35" s="124"/>
      <c r="C35" s="124"/>
      <c r="D35" s="124"/>
      <c r="E35" s="124"/>
      <c r="F35" s="124"/>
      <c r="G35" s="124"/>
      <c r="H35" s="124"/>
      <c r="I35" s="124"/>
      <c r="J35" s="124"/>
      <c r="K35" s="124"/>
      <c r="L35" s="124"/>
      <c r="M35" s="124"/>
      <c r="N35" s="124"/>
      <c r="O35" s="124"/>
      <c r="P35" s="124"/>
      <c r="Q35" s="125"/>
    </row>
    <row r="36" spans="1:17" s="14" customFormat="1" ht="20.25" customHeight="1" x14ac:dyDescent="0.25">
      <c r="A36" s="126" t="s">
        <v>245</v>
      </c>
      <c r="B36" s="126"/>
      <c r="C36" s="126"/>
      <c r="D36" s="126"/>
      <c r="E36" s="126"/>
      <c r="F36" s="126"/>
      <c r="G36" s="126"/>
      <c r="H36" s="126"/>
      <c r="I36" s="126"/>
      <c r="J36" s="126"/>
      <c r="K36" s="126"/>
      <c r="L36" s="126"/>
      <c r="M36" s="126"/>
      <c r="N36" s="126"/>
      <c r="O36" s="126"/>
      <c r="P36" s="126"/>
      <c r="Q36" s="126"/>
    </row>
    <row r="37" spans="1:17" s="14" customFormat="1" ht="126" customHeight="1" x14ac:dyDescent="0.25">
      <c r="A37" s="93" t="s">
        <v>178</v>
      </c>
      <c r="B37" s="94"/>
      <c r="C37" s="94"/>
      <c r="D37" s="94"/>
      <c r="E37" s="94"/>
      <c r="F37" s="94"/>
      <c r="G37" s="94"/>
      <c r="H37" s="94"/>
      <c r="I37" s="94"/>
      <c r="J37" s="94"/>
      <c r="K37" s="94"/>
      <c r="L37" s="94"/>
      <c r="M37" s="94"/>
      <c r="N37" s="94"/>
      <c r="O37" s="94"/>
      <c r="P37" s="94"/>
      <c r="Q37" s="110"/>
    </row>
    <row r="38" spans="1:17" s="14" customFormat="1" ht="51.75" customHeight="1" x14ac:dyDescent="0.25">
      <c r="A38" s="73" t="s">
        <v>217</v>
      </c>
      <c r="B38" s="83"/>
      <c r="C38" s="83"/>
      <c r="D38" s="83"/>
      <c r="E38" s="83"/>
      <c r="F38" s="83"/>
      <c r="G38" s="83"/>
      <c r="H38" s="83"/>
      <c r="I38" s="83"/>
      <c r="J38" s="83"/>
      <c r="K38" s="83"/>
      <c r="L38" s="83"/>
      <c r="M38" s="83"/>
      <c r="N38" s="83"/>
      <c r="O38" s="83"/>
      <c r="P38" s="83"/>
      <c r="Q38" s="75"/>
    </row>
    <row r="39" spans="1:17" s="14" customFormat="1" ht="69" customHeight="1" x14ac:dyDescent="0.25">
      <c r="A39" s="73" t="s">
        <v>179</v>
      </c>
      <c r="B39" s="74"/>
      <c r="C39" s="74"/>
      <c r="D39" s="74"/>
      <c r="E39" s="74"/>
      <c r="F39" s="74"/>
      <c r="G39" s="74"/>
      <c r="H39" s="74"/>
      <c r="I39" s="74"/>
      <c r="J39" s="74"/>
      <c r="K39" s="74"/>
      <c r="L39" s="74"/>
      <c r="M39" s="74"/>
      <c r="N39" s="74"/>
      <c r="O39" s="74"/>
      <c r="P39" s="74"/>
      <c r="Q39" s="75"/>
    </row>
    <row r="40" spans="1:17" s="14" customFormat="1" x14ac:dyDescent="0.25">
      <c r="A40" s="149"/>
      <c r="B40" s="150"/>
      <c r="C40" s="150"/>
      <c r="D40" s="150"/>
      <c r="E40" s="150"/>
      <c r="F40" s="150"/>
      <c r="G40" s="150"/>
      <c r="H40" s="150"/>
      <c r="I40" s="150"/>
      <c r="J40" s="150"/>
      <c r="K40" s="150"/>
      <c r="L40" s="150"/>
      <c r="M40" s="150"/>
      <c r="N40" s="150"/>
      <c r="O40" s="150"/>
      <c r="P40" s="150"/>
      <c r="Q40" s="151"/>
    </row>
    <row r="41" spans="1:17" s="1" customFormat="1" ht="19.5" customHeight="1" x14ac:dyDescent="0.25">
      <c r="A41" s="107" t="s">
        <v>247</v>
      </c>
      <c r="B41" s="108"/>
      <c r="C41" s="108"/>
      <c r="D41" s="108"/>
      <c r="E41" s="108"/>
      <c r="F41" s="108"/>
      <c r="G41" s="108"/>
      <c r="H41" s="108"/>
      <c r="I41" s="108"/>
      <c r="J41" s="108"/>
      <c r="K41" s="108"/>
      <c r="L41" s="108"/>
      <c r="M41" s="108"/>
      <c r="N41" s="108"/>
      <c r="O41" s="108"/>
      <c r="P41" s="108"/>
      <c r="Q41" s="109"/>
    </row>
    <row r="42" spans="1:17" s="1" customFormat="1" ht="93.75" customHeight="1" x14ac:dyDescent="0.25">
      <c r="A42" s="140" t="s">
        <v>246</v>
      </c>
      <c r="B42" s="141"/>
      <c r="C42" s="141"/>
      <c r="D42" s="141"/>
      <c r="E42" s="141"/>
      <c r="F42" s="141"/>
      <c r="G42" s="141"/>
      <c r="H42" s="141"/>
      <c r="I42" s="141"/>
      <c r="J42" s="141"/>
      <c r="K42" s="141"/>
      <c r="L42" s="141"/>
      <c r="M42" s="141"/>
      <c r="N42" s="141"/>
      <c r="O42" s="141"/>
      <c r="P42" s="141"/>
      <c r="Q42" s="142"/>
    </row>
    <row r="43" spans="1:17" s="1" customFormat="1" x14ac:dyDescent="0.25">
      <c r="A43" s="143"/>
      <c r="B43" s="144"/>
      <c r="C43" s="144"/>
      <c r="D43" s="144"/>
      <c r="E43" s="144"/>
      <c r="F43" s="144"/>
      <c r="G43" s="144"/>
      <c r="H43" s="144"/>
      <c r="I43" s="144"/>
      <c r="J43" s="144"/>
      <c r="K43" s="144"/>
      <c r="L43" s="144"/>
      <c r="M43" s="144"/>
      <c r="N43" s="144"/>
      <c r="O43" s="144"/>
      <c r="P43" s="144"/>
      <c r="Q43" s="145"/>
    </row>
    <row r="44" spans="1:17" ht="21.75" customHeight="1" x14ac:dyDescent="0.25">
      <c r="A44" s="107" t="s">
        <v>349</v>
      </c>
      <c r="B44" s="108"/>
      <c r="C44" s="108"/>
      <c r="D44" s="108"/>
      <c r="E44" s="108"/>
      <c r="F44" s="108"/>
      <c r="G44" s="108"/>
      <c r="H44" s="108"/>
      <c r="I44" s="108"/>
      <c r="J44" s="108"/>
      <c r="K44" s="108"/>
      <c r="L44" s="108"/>
      <c r="M44" s="108"/>
      <c r="N44" s="108"/>
      <c r="O44" s="108"/>
      <c r="P44" s="108"/>
      <c r="Q44" s="109"/>
    </row>
    <row r="45" spans="1:17" ht="24" customHeight="1" x14ac:dyDescent="0.25">
      <c r="A45" s="146" t="s">
        <v>373</v>
      </c>
      <c r="B45" s="147"/>
      <c r="C45" s="147"/>
      <c r="D45" s="147"/>
      <c r="E45" s="147"/>
      <c r="F45" s="147"/>
      <c r="G45" s="147"/>
      <c r="H45" s="147"/>
      <c r="I45" s="147"/>
      <c r="J45" s="147"/>
      <c r="K45" s="147"/>
      <c r="L45" s="147"/>
      <c r="M45" s="147"/>
      <c r="N45" s="147"/>
      <c r="O45" s="147"/>
      <c r="P45" s="147"/>
      <c r="Q45" s="148"/>
    </row>
    <row r="46" spans="1:17" ht="10.5" customHeight="1" x14ac:dyDescent="0.25">
      <c r="A46" s="168"/>
      <c r="B46" s="168"/>
      <c r="C46" s="168"/>
      <c r="D46" s="168"/>
      <c r="E46" s="168"/>
      <c r="F46" s="168"/>
      <c r="G46" s="168"/>
      <c r="H46" s="168"/>
      <c r="I46" s="168"/>
      <c r="J46" s="168"/>
      <c r="K46" s="168"/>
      <c r="L46" s="168"/>
      <c r="M46" s="168"/>
      <c r="N46" s="168"/>
      <c r="O46" s="168"/>
      <c r="P46" s="168"/>
      <c r="Q46" s="168"/>
    </row>
    <row r="47" spans="1:17" ht="20.25" customHeight="1" x14ac:dyDescent="0.25">
      <c r="A47" s="107" t="s">
        <v>248</v>
      </c>
      <c r="B47" s="108"/>
      <c r="C47" s="108"/>
      <c r="D47" s="108"/>
      <c r="E47" s="108"/>
      <c r="F47" s="108"/>
      <c r="G47" s="108"/>
      <c r="H47" s="108"/>
      <c r="I47" s="108"/>
      <c r="J47" s="108"/>
      <c r="K47" s="108"/>
      <c r="L47" s="108"/>
      <c r="M47" s="108"/>
      <c r="N47" s="108"/>
      <c r="O47" s="108"/>
      <c r="P47" s="108"/>
      <c r="Q47" s="109"/>
    </row>
    <row r="48" spans="1:17" ht="66.75" customHeight="1" x14ac:dyDescent="0.25">
      <c r="A48" s="73" t="s">
        <v>392</v>
      </c>
      <c r="B48" s="74"/>
      <c r="C48" s="74"/>
      <c r="D48" s="74"/>
      <c r="E48" s="74"/>
      <c r="F48" s="74"/>
      <c r="G48" s="74"/>
      <c r="H48" s="74"/>
      <c r="I48" s="74"/>
      <c r="J48" s="74"/>
      <c r="K48" s="74"/>
      <c r="L48" s="74"/>
      <c r="M48" s="74"/>
      <c r="N48" s="74"/>
      <c r="O48" s="74"/>
      <c r="P48" s="74"/>
      <c r="Q48" s="75"/>
    </row>
    <row r="49" spans="1:17" ht="21.75" customHeight="1" x14ac:dyDescent="0.25">
      <c r="A49" s="73" t="s">
        <v>291</v>
      </c>
      <c r="B49" s="74"/>
      <c r="C49" s="74"/>
      <c r="D49" s="74"/>
      <c r="E49" s="74"/>
      <c r="F49" s="74"/>
      <c r="G49" s="74"/>
      <c r="H49" s="74"/>
      <c r="I49" s="74"/>
      <c r="J49" s="74"/>
      <c r="K49" s="74"/>
      <c r="L49" s="74"/>
      <c r="M49" s="74"/>
      <c r="N49" s="74"/>
      <c r="O49" s="74"/>
      <c r="P49" s="74"/>
      <c r="Q49" s="75"/>
    </row>
    <row r="50" spans="1:17" x14ac:dyDescent="0.25">
      <c r="A50" s="137"/>
      <c r="B50" s="138"/>
      <c r="C50" s="138"/>
      <c r="D50" s="138"/>
      <c r="E50" s="138"/>
      <c r="F50" s="138"/>
      <c r="G50" s="138"/>
      <c r="H50" s="138"/>
      <c r="I50" s="138"/>
      <c r="J50" s="138"/>
      <c r="K50" s="138"/>
      <c r="L50" s="138"/>
      <c r="M50" s="138"/>
      <c r="N50" s="138"/>
      <c r="O50" s="138"/>
      <c r="P50" s="138"/>
      <c r="Q50" s="139"/>
    </row>
    <row r="51" spans="1:17" ht="24.75" customHeight="1" x14ac:dyDescent="0.25">
      <c r="A51" s="107" t="s">
        <v>249</v>
      </c>
      <c r="B51" s="108"/>
      <c r="C51" s="108"/>
      <c r="D51" s="108"/>
      <c r="E51" s="108"/>
      <c r="F51" s="108"/>
      <c r="G51" s="108"/>
      <c r="H51" s="108"/>
      <c r="I51" s="108"/>
      <c r="J51" s="108"/>
      <c r="K51" s="108"/>
      <c r="L51" s="108"/>
      <c r="M51" s="108"/>
      <c r="N51" s="108"/>
      <c r="O51" s="108"/>
      <c r="P51" s="108"/>
      <c r="Q51" s="109"/>
    </row>
    <row r="52" spans="1:17" ht="30.75" customHeight="1" x14ac:dyDescent="0.25">
      <c r="A52" s="152" t="s">
        <v>374</v>
      </c>
      <c r="B52" s="152"/>
      <c r="C52" s="152"/>
      <c r="D52" s="152"/>
      <c r="E52" s="152"/>
      <c r="F52" s="152"/>
      <c r="G52" s="152"/>
      <c r="H52" s="152"/>
      <c r="I52" s="152"/>
      <c r="J52" s="152"/>
      <c r="K52" s="152"/>
      <c r="L52" s="152"/>
      <c r="M52" s="152"/>
      <c r="N52" s="152"/>
      <c r="O52" s="152"/>
      <c r="P52" s="152"/>
      <c r="Q52" s="152"/>
    </row>
    <row r="53" spans="1:17" x14ac:dyDescent="0.25">
      <c r="A53" s="153"/>
      <c r="B53" s="154"/>
      <c r="C53" s="154"/>
      <c r="D53" s="154"/>
      <c r="E53" s="154"/>
      <c r="F53" s="154"/>
      <c r="G53" s="154"/>
      <c r="H53" s="154"/>
      <c r="I53" s="154"/>
      <c r="J53" s="154"/>
      <c r="K53" s="154"/>
      <c r="L53" s="154"/>
      <c r="M53" s="154"/>
      <c r="N53" s="154"/>
      <c r="O53" s="154"/>
      <c r="P53" s="154"/>
      <c r="Q53" s="155"/>
    </row>
    <row r="54" spans="1:17" s="1" customFormat="1" ht="26.25" customHeight="1" x14ac:dyDescent="0.25">
      <c r="A54" s="106" t="s">
        <v>184</v>
      </c>
      <c r="B54" s="106"/>
      <c r="C54" s="106"/>
      <c r="D54" s="106"/>
      <c r="E54" s="106"/>
      <c r="F54" s="106"/>
      <c r="G54" s="106" t="s">
        <v>198</v>
      </c>
      <c r="H54" s="106"/>
      <c r="I54" s="106"/>
      <c r="J54" s="106" t="s">
        <v>186</v>
      </c>
      <c r="K54" s="106"/>
      <c r="L54" s="106" t="s">
        <v>352</v>
      </c>
      <c r="M54" s="106"/>
      <c r="N54" s="106"/>
      <c r="O54" s="106"/>
      <c r="P54" s="106"/>
      <c r="Q54" s="106"/>
    </row>
    <row r="55" spans="1:17" s="1" customFormat="1" ht="21" customHeight="1" x14ac:dyDescent="0.25">
      <c r="A55" s="146" t="s">
        <v>199</v>
      </c>
      <c r="B55" s="147"/>
      <c r="C55" s="147"/>
      <c r="D55" s="147"/>
      <c r="E55" s="147"/>
      <c r="F55" s="148"/>
      <c r="G55" s="384" t="s">
        <v>182</v>
      </c>
      <c r="H55" s="353"/>
      <c r="I55" s="354"/>
      <c r="J55" s="385" t="s">
        <v>213</v>
      </c>
      <c r="K55" s="386"/>
      <c r="L55" s="136">
        <v>7612069.6799999997</v>
      </c>
      <c r="M55" s="136"/>
      <c r="N55" s="136"/>
      <c r="O55" s="136"/>
      <c r="P55" s="136"/>
      <c r="Q55" s="136"/>
    </row>
    <row r="56" spans="1:17" s="1" customFormat="1" ht="20.25" customHeight="1" x14ac:dyDescent="0.25">
      <c r="A56" s="158" t="s">
        <v>185</v>
      </c>
      <c r="B56" s="159"/>
      <c r="C56" s="159"/>
      <c r="D56" s="159"/>
      <c r="E56" s="159"/>
      <c r="F56" s="160"/>
      <c r="G56" s="161" t="s">
        <v>183</v>
      </c>
      <c r="H56" s="161"/>
      <c r="I56" s="161"/>
      <c r="J56" s="132" t="s">
        <v>187</v>
      </c>
      <c r="K56" s="132"/>
      <c r="L56" s="162">
        <v>688866.26</v>
      </c>
      <c r="M56" s="162"/>
      <c r="N56" s="162"/>
      <c r="O56" s="162"/>
      <c r="P56" s="162"/>
      <c r="Q56" s="163"/>
    </row>
    <row r="57" spans="1:17" s="1" customFormat="1" x14ac:dyDescent="0.25">
      <c r="A57" s="164" t="s">
        <v>222</v>
      </c>
      <c r="B57" s="165"/>
      <c r="C57" s="165"/>
      <c r="D57" s="165"/>
      <c r="E57" s="165"/>
      <c r="F57" s="165"/>
      <c r="G57" s="165"/>
      <c r="H57" s="165"/>
      <c r="I57" s="165"/>
      <c r="J57" s="165"/>
      <c r="K57" s="165"/>
      <c r="L57" s="166">
        <f>SUM(L55:Q56)</f>
        <v>8300935.9399999995</v>
      </c>
      <c r="M57" s="166"/>
      <c r="N57" s="166"/>
      <c r="O57" s="166"/>
      <c r="P57" s="166"/>
      <c r="Q57" s="167"/>
    </row>
    <row r="58" spans="1:17" x14ac:dyDescent="0.25">
      <c r="A58" s="153"/>
      <c r="B58" s="154"/>
      <c r="C58" s="154"/>
      <c r="D58" s="154"/>
      <c r="E58" s="154"/>
      <c r="F58" s="154"/>
      <c r="G58" s="154"/>
      <c r="H58" s="154"/>
      <c r="I58" s="154"/>
      <c r="J58" s="154"/>
      <c r="K58" s="154"/>
      <c r="L58" s="154"/>
      <c r="M58" s="154"/>
      <c r="N58" s="154"/>
      <c r="O58" s="154"/>
      <c r="P58" s="154"/>
      <c r="Q58" s="155"/>
    </row>
    <row r="59" spans="1:17" ht="21.75" customHeight="1" x14ac:dyDescent="0.25">
      <c r="A59" s="126" t="s">
        <v>250</v>
      </c>
      <c r="B59" s="126"/>
      <c r="C59" s="126"/>
      <c r="D59" s="126"/>
      <c r="E59" s="126"/>
      <c r="F59" s="126"/>
      <c r="G59" s="126"/>
      <c r="H59" s="126"/>
      <c r="I59" s="126"/>
      <c r="J59" s="126"/>
      <c r="K59" s="126"/>
      <c r="L59" s="126"/>
      <c r="M59" s="126"/>
      <c r="N59" s="126"/>
      <c r="O59" s="126"/>
      <c r="P59" s="126"/>
      <c r="Q59" s="126"/>
    </row>
    <row r="60" spans="1:17" s="4" customFormat="1" ht="146.25" customHeight="1" x14ac:dyDescent="0.25">
      <c r="A60" s="156" t="s">
        <v>375</v>
      </c>
      <c r="B60" s="101"/>
      <c r="C60" s="101"/>
      <c r="D60" s="101"/>
      <c r="E60" s="101"/>
      <c r="F60" s="101"/>
      <c r="G60" s="101"/>
      <c r="H60" s="101"/>
      <c r="I60" s="101"/>
      <c r="J60" s="101"/>
      <c r="K60" s="101"/>
      <c r="L60" s="101"/>
      <c r="M60" s="101"/>
      <c r="N60" s="101"/>
      <c r="O60" s="101"/>
      <c r="P60" s="101"/>
      <c r="Q60" s="157"/>
    </row>
    <row r="61" spans="1:17" x14ac:dyDescent="0.25">
      <c r="A61" s="137"/>
      <c r="B61" s="138"/>
      <c r="C61" s="138"/>
      <c r="D61" s="138"/>
      <c r="E61" s="138"/>
      <c r="F61" s="138"/>
      <c r="G61" s="138"/>
      <c r="H61" s="138"/>
      <c r="I61" s="138"/>
      <c r="J61" s="138"/>
      <c r="K61" s="138"/>
      <c r="L61" s="138"/>
      <c r="M61" s="138"/>
      <c r="N61" s="138"/>
      <c r="O61" s="138"/>
      <c r="P61" s="138"/>
      <c r="Q61" s="139"/>
    </row>
    <row r="62" spans="1:17" ht="19.5" customHeight="1" x14ac:dyDescent="0.25">
      <c r="A62" s="179" t="s">
        <v>52</v>
      </c>
      <c r="B62" s="179"/>
      <c r="C62" s="179"/>
      <c r="D62" s="179"/>
      <c r="E62" s="179"/>
      <c r="F62" s="179"/>
      <c r="G62" s="179"/>
      <c r="H62" s="179"/>
      <c r="I62" s="179"/>
      <c r="J62" s="180" t="s">
        <v>53</v>
      </c>
      <c r="K62" s="181"/>
      <c r="L62" s="185" t="s">
        <v>79</v>
      </c>
      <c r="M62" s="186"/>
      <c r="N62" s="21" t="s">
        <v>81</v>
      </c>
      <c r="O62" s="21"/>
      <c r="P62" s="21" t="s">
        <v>82</v>
      </c>
      <c r="Q62" s="21"/>
    </row>
    <row r="63" spans="1:17" ht="15" customHeight="1" x14ac:dyDescent="0.25">
      <c r="A63" s="182"/>
      <c r="B63" s="183"/>
      <c r="C63" s="183"/>
      <c r="D63" s="183"/>
      <c r="E63" s="183"/>
      <c r="F63" s="183"/>
      <c r="G63" s="183"/>
      <c r="H63" s="183"/>
      <c r="I63" s="183"/>
      <c r="J63" s="183"/>
      <c r="K63" s="183"/>
      <c r="L63" s="183"/>
      <c r="M63" s="183"/>
      <c r="N63" s="183"/>
      <c r="O63" s="183"/>
      <c r="P63" s="183"/>
      <c r="Q63" s="184"/>
    </row>
    <row r="64" spans="1:17" ht="15" customHeight="1" x14ac:dyDescent="0.25">
      <c r="A64" s="56" t="s">
        <v>54</v>
      </c>
      <c r="B64" s="57"/>
      <c r="C64" s="57"/>
      <c r="D64" s="57"/>
      <c r="E64" s="57"/>
      <c r="F64" s="57"/>
      <c r="G64" s="57"/>
      <c r="H64" s="57"/>
      <c r="I64" s="58"/>
      <c r="J64" s="47">
        <v>121143098.38</v>
      </c>
      <c r="K64" s="48"/>
      <c r="L64" s="43">
        <v>42149820.049999997</v>
      </c>
      <c r="M64" s="43"/>
      <c r="N64" s="19">
        <v>34723954.850000001</v>
      </c>
      <c r="O64" s="19"/>
      <c r="P64" s="19">
        <v>19585475.68</v>
      </c>
      <c r="Q64" s="19"/>
    </row>
    <row r="65" spans="1:19" ht="15" customHeight="1" x14ac:dyDescent="0.25">
      <c r="A65" s="56" t="s">
        <v>55</v>
      </c>
      <c r="B65" s="57"/>
      <c r="C65" s="57"/>
      <c r="D65" s="57"/>
      <c r="E65" s="57"/>
      <c r="F65" s="57"/>
      <c r="G65" s="57"/>
      <c r="H65" s="57"/>
      <c r="I65" s="58"/>
      <c r="J65" s="47">
        <v>21257623.399999999</v>
      </c>
      <c r="K65" s="48"/>
      <c r="L65" s="43">
        <v>15921140.26</v>
      </c>
      <c r="M65" s="43"/>
      <c r="N65" s="19">
        <v>21545823.920000002</v>
      </c>
      <c r="O65" s="19"/>
      <c r="P65" s="19">
        <v>15357483.09</v>
      </c>
      <c r="Q65" s="19"/>
    </row>
    <row r="66" spans="1:19" ht="15" customHeight="1" x14ac:dyDescent="0.25">
      <c r="A66" s="56" t="s">
        <v>56</v>
      </c>
      <c r="B66" s="57"/>
      <c r="C66" s="57"/>
      <c r="D66" s="57"/>
      <c r="E66" s="57"/>
      <c r="F66" s="57"/>
      <c r="G66" s="57"/>
      <c r="H66" s="57"/>
      <c r="I66" s="58"/>
      <c r="J66" s="47">
        <v>1127691.3700000001</v>
      </c>
      <c r="K66" s="48"/>
      <c r="L66" s="43">
        <v>900125.05</v>
      </c>
      <c r="M66" s="43"/>
      <c r="N66" s="19">
        <v>1774053.39</v>
      </c>
      <c r="O66" s="19"/>
      <c r="P66" s="19">
        <v>2738525.8</v>
      </c>
      <c r="Q66" s="19"/>
    </row>
    <row r="67" spans="1:19" ht="15" customHeight="1" x14ac:dyDescent="0.25">
      <c r="A67" s="56" t="s">
        <v>57</v>
      </c>
      <c r="B67" s="57"/>
      <c r="C67" s="57"/>
      <c r="D67" s="57"/>
      <c r="E67" s="57"/>
      <c r="F67" s="57"/>
      <c r="G67" s="57"/>
      <c r="H67" s="57"/>
      <c r="I67" s="58"/>
      <c r="J67" s="47">
        <v>465200.87</v>
      </c>
      <c r="K67" s="48"/>
      <c r="L67" s="43">
        <v>426445.51</v>
      </c>
      <c r="M67" s="43"/>
      <c r="N67" s="19">
        <v>2603964.1800000002</v>
      </c>
      <c r="O67" s="19"/>
      <c r="P67" s="19">
        <v>1691864.48</v>
      </c>
      <c r="Q67" s="19"/>
    </row>
    <row r="68" spans="1:19" ht="15" customHeight="1" x14ac:dyDescent="0.25">
      <c r="A68" s="103" t="s">
        <v>218</v>
      </c>
      <c r="B68" s="104"/>
      <c r="C68" s="104"/>
      <c r="D68" s="104"/>
      <c r="E68" s="104"/>
      <c r="F68" s="104"/>
      <c r="G68" s="104"/>
      <c r="H68" s="104"/>
      <c r="I68" s="105"/>
      <c r="J68" s="49">
        <f>SUM(J64:K67)</f>
        <v>143993614.02000001</v>
      </c>
      <c r="K68" s="50"/>
      <c r="L68" s="44">
        <f>SUM(L64:M67)</f>
        <v>59397530.86999999</v>
      </c>
      <c r="M68" s="44"/>
      <c r="N68" s="20">
        <f>SUM(N64:O67)</f>
        <v>60647796.340000004</v>
      </c>
      <c r="O68" s="20"/>
      <c r="P68" s="20">
        <f>SUM(P64:Q67)</f>
        <v>39373349.04999999</v>
      </c>
      <c r="Q68" s="20"/>
    </row>
    <row r="69" spans="1:19" ht="15" customHeight="1" x14ac:dyDescent="0.25">
      <c r="A69" s="56" t="s">
        <v>0</v>
      </c>
      <c r="B69" s="57"/>
      <c r="C69" s="57"/>
      <c r="D69" s="57"/>
      <c r="E69" s="57"/>
      <c r="F69" s="57"/>
      <c r="G69" s="57"/>
      <c r="H69" s="57"/>
      <c r="I69" s="58"/>
      <c r="J69" s="47">
        <v>225994421.91</v>
      </c>
      <c r="K69" s="48"/>
      <c r="L69" s="43">
        <v>181356863.15000001</v>
      </c>
      <c r="M69" s="43"/>
      <c r="N69" s="19">
        <v>144712316.28999999</v>
      </c>
      <c r="O69" s="19"/>
      <c r="P69" s="19">
        <v>172535730.97</v>
      </c>
      <c r="Q69" s="19"/>
    </row>
    <row r="70" spans="1:19" s="1" customFormat="1" ht="15" customHeight="1" x14ac:dyDescent="0.25">
      <c r="A70" s="56" t="s">
        <v>62</v>
      </c>
      <c r="B70" s="57"/>
      <c r="C70" s="57"/>
      <c r="D70" s="57"/>
      <c r="E70" s="57"/>
      <c r="F70" s="57"/>
      <c r="G70" s="57"/>
      <c r="H70" s="57"/>
      <c r="I70" s="58"/>
      <c r="J70" s="47">
        <v>71707550</v>
      </c>
      <c r="K70" s="48"/>
      <c r="L70" s="43">
        <v>71707550</v>
      </c>
      <c r="M70" s="43"/>
      <c r="N70" s="19">
        <v>71707550</v>
      </c>
      <c r="O70" s="19"/>
      <c r="P70" s="19">
        <v>71707550</v>
      </c>
      <c r="Q70" s="19"/>
    </row>
    <row r="71" spans="1:19" s="1" customFormat="1" ht="15" customHeight="1" x14ac:dyDescent="0.25">
      <c r="A71" s="56" t="s">
        <v>63</v>
      </c>
      <c r="B71" s="57"/>
      <c r="C71" s="57"/>
      <c r="D71" s="57"/>
      <c r="E71" s="57"/>
      <c r="F71" s="57"/>
      <c r="G71" s="57"/>
      <c r="H71" s="57"/>
      <c r="I71" s="58"/>
      <c r="J71" s="47">
        <v>3715205.82</v>
      </c>
      <c r="K71" s="48"/>
      <c r="L71" s="43">
        <v>1202.3800000000001</v>
      </c>
      <c r="M71" s="43"/>
      <c r="N71" s="19">
        <v>3525.77</v>
      </c>
      <c r="O71" s="19"/>
      <c r="P71" s="19">
        <v>5948159.9000000004</v>
      </c>
      <c r="Q71" s="19"/>
    </row>
    <row r="72" spans="1:19" s="1" customFormat="1" ht="15" customHeight="1" x14ac:dyDescent="0.25">
      <c r="A72" s="169" t="s">
        <v>64</v>
      </c>
      <c r="B72" s="170"/>
      <c r="C72" s="170"/>
      <c r="D72" s="170"/>
      <c r="E72" s="170"/>
      <c r="F72" s="170"/>
      <c r="G72" s="170"/>
      <c r="H72" s="170"/>
      <c r="I72" s="171"/>
      <c r="J72" s="47">
        <v>159036.51</v>
      </c>
      <c r="K72" s="48"/>
      <c r="L72" s="43">
        <v>32363.119999999999</v>
      </c>
      <c r="M72" s="43"/>
      <c r="N72" s="19">
        <v>353090.99</v>
      </c>
      <c r="O72" s="19"/>
      <c r="P72" s="19">
        <v>110860.69</v>
      </c>
      <c r="Q72" s="19"/>
    </row>
    <row r="73" spans="1:19" s="1" customFormat="1" ht="15" customHeight="1" x14ac:dyDescent="0.25">
      <c r="A73" s="56" t="s">
        <v>65</v>
      </c>
      <c r="B73" s="57"/>
      <c r="C73" s="57"/>
      <c r="D73" s="57"/>
      <c r="E73" s="57"/>
      <c r="F73" s="57"/>
      <c r="G73" s="57"/>
      <c r="H73" s="57"/>
      <c r="I73" s="58"/>
      <c r="J73" s="47">
        <v>4309941.37</v>
      </c>
      <c r="K73" s="48"/>
      <c r="L73" s="43">
        <v>4106893.75</v>
      </c>
      <c r="M73" s="43"/>
      <c r="N73" s="19">
        <v>4452361.0199999996</v>
      </c>
      <c r="O73" s="19"/>
      <c r="P73" s="19">
        <v>62191877.210000001</v>
      </c>
      <c r="Q73" s="19"/>
    </row>
    <row r="74" spans="1:19" s="1" customFormat="1" ht="15" customHeight="1" x14ac:dyDescent="0.25">
      <c r="A74" s="56" t="s">
        <v>123</v>
      </c>
      <c r="B74" s="57"/>
      <c r="C74" s="57"/>
      <c r="D74" s="57"/>
      <c r="E74" s="57"/>
      <c r="F74" s="57"/>
      <c r="G74" s="57"/>
      <c r="H74" s="57"/>
      <c r="I74" s="58"/>
      <c r="J74" s="47">
        <v>35587576.789999999</v>
      </c>
      <c r="K74" s="48"/>
      <c r="L74" s="43">
        <v>35561105.149999999</v>
      </c>
      <c r="M74" s="43"/>
      <c r="N74" s="19">
        <v>37041132.119999997</v>
      </c>
      <c r="O74" s="19"/>
      <c r="P74" s="19">
        <v>36220450.990000002</v>
      </c>
      <c r="Q74" s="19"/>
    </row>
    <row r="75" spans="1:19" s="5" customFormat="1" ht="42" customHeight="1" x14ac:dyDescent="0.25">
      <c r="A75" s="172" t="s">
        <v>219</v>
      </c>
      <c r="B75" s="172"/>
      <c r="C75" s="172"/>
      <c r="D75" s="172"/>
      <c r="E75" s="172"/>
      <c r="F75" s="172"/>
      <c r="G75" s="172"/>
      <c r="H75" s="172"/>
      <c r="I75" s="172"/>
      <c r="J75" s="199">
        <f>SUM(J69:K74)</f>
        <v>341473732.39999998</v>
      </c>
      <c r="K75" s="200"/>
      <c r="L75" s="45">
        <f>SUM(L69:M74)</f>
        <v>292765977.55000001</v>
      </c>
      <c r="M75" s="46"/>
      <c r="N75" s="45">
        <f>SUM(N69:O74)</f>
        <v>258269976.19000003</v>
      </c>
      <c r="O75" s="46"/>
      <c r="P75" s="45">
        <f>SUM(P69:Q74)</f>
        <v>348714629.75999999</v>
      </c>
      <c r="Q75" s="46"/>
    </row>
    <row r="76" spans="1:19" s="5" customFormat="1" x14ac:dyDescent="0.25">
      <c r="A76" s="201" t="s">
        <v>124</v>
      </c>
      <c r="B76" s="202"/>
      <c r="C76" s="202"/>
      <c r="D76" s="202"/>
      <c r="E76" s="202"/>
      <c r="F76" s="202"/>
      <c r="G76" s="202"/>
      <c r="H76" s="202"/>
      <c r="I76" s="202"/>
      <c r="J76" s="173">
        <f>+J68+L68+N68+J75+L75+N75</f>
        <v>1156548627.3700001</v>
      </c>
      <c r="K76" s="173"/>
      <c r="L76" s="173"/>
      <c r="M76" s="173"/>
      <c r="N76" s="173"/>
      <c r="O76" s="174"/>
      <c r="P76" s="175">
        <f>+P75+P68</f>
        <v>388087978.81</v>
      </c>
      <c r="Q76" s="175"/>
      <c r="S76" s="16"/>
    </row>
    <row r="77" spans="1:19" s="1" customFormat="1" ht="19.5" customHeight="1" x14ac:dyDescent="0.25">
      <c r="A77" s="203" t="s">
        <v>125</v>
      </c>
      <c r="B77" s="204"/>
      <c r="C77" s="204"/>
      <c r="D77" s="204"/>
      <c r="E77" s="204"/>
      <c r="F77" s="204"/>
      <c r="G77" s="204"/>
      <c r="H77" s="204"/>
      <c r="I77" s="204"/>
      <c r="J77" s="205">
        <f>+J68+J75</f>
        <v>485467346.41999996</v>
      </c>
      <c r="K77" s="189"/>
      <c r="L77" s="45">
        <f>+L68+L75</f>
        <v>352163508.42000002</v>
      </c>
      <c r="M77" s="46"/>
      <c r="N77" s="45">
        <f>+N68+N75</f>
        <v>318917772.53000003</v>
      </c>
      <c r="O77" s="46"/>
      <c r="P77" s="45">
        <f>+P68+P75</f>
        <v>388087978.81</v>
      </c>
      <c r="Q77" s="46"/>
    </row>
    <row r="78" spans="1:19" s="1" customFormat="1" ht="15.75" customHeight="1" x14ac:dyDescent="0.25">
      <c r="A78" s="187" t="s">
        <v>126</v>
      </c>
      <c r="B78" s="188"/>
      <c r="C78" s="188"/>
      <c r="D78" s="188"/>
      <c r="E78" s="188"/>
      <c r="F78" s="188"/>
      <c r="G78" s="188"/>
      <c r="H78" s="188"/>
      <c r="I78" s="188"/>
      <c r="J78" s="188"/>
      <c r="K78" s="189"/>
      <c r="L78" s="190">
        <f>+J76+P77</f>
        <v>1544636606.1800001</v>
      </c>
      <c r="M78" s="190"/>
      <c r="N78" s="190"/>
      <c r="O78" s="190"/>
      <c r="P78" s="190"/>
      <c r="Q78" s="190"/>
    </row>
    <row r="79" spans="1:19" s="1" customFormat="1" x14ac:dyDescent="0.25">
      <c r="A79" s="191"/>
      <c r="B79" s="191"/>
      <c r="C79" s="191"/>
      <c r="D79" s="191"/>
      <c r="E79" s="191"/>
      <c r="F79" s="191"/>
      <c r="G79" s="191"/>
      <c r="H79" s="191"/>
      <c r="I79" s="191"/>
      <c r="J79" s="191"/>
      <c r="K79" s="191"/>
      <c r="L79" s="191"/>
      <c r="M79" s="191"/>
      <c r="N79" s="191"/>
      <c r="O79" s="191"/>
      <c r="P79" s="191"/>
      <c r="Q79" s="191"/>
    </row>
    <row r="80" spans="1:19" s="1" customFormat="1" ht="60.75" customHeight="1" x14ac:dyDescent="0.25">
      <c r="A80" s="192" t="s">
        <v>370</v>
      </c>
      <c r="B80" s="193"/>
      <c r="C80" s="193"/>
      <c r="D80" s="193"/>
      <c r="E80" s="193"/>
      <c r="F80" s="193"/>
      <c r="G80" s="193"/>
      <c r="H80" s="193"/>
      <c r="I80" s="193"/>
      <c r="J80" s="193"/>
      <c r="K80" s="193"/>
      <c r="L80" s="193"/>
      <c r="M80" s="193"/>
      <c r="N80" s="193"/>
      <c r="O80" s="193"/>
      <c r="P80" s="193"/>
      <c r="Q80" s="194"/>
    </row>
    <row r="81" spans="1:18" s="1" customFormat="1" x14ac:dyDescent="0.25">
      <c r="A81" s="143"/>
      <c r="B81" s="144"/>
      <c r="C81" s="144"/>
      <c r="D81" s="144"/>
      <c r="E81" s="144"/>
      <c r="F81" s="144"/>
      <c r="G81" s="144"/>
      <c r="H81" s="144"/>
      <c r="I81" s="144"/>
      <c r="J81" s="144"/>
      <c r="K81" s="144"/>
      <c r="L81" s="144"/>
      <c r="M81" s="144"/>
      <c r="N81" s="144"/>
      <c r="O81" s="144"/>
      <c r="P81" s="144"/>
      <c r="Q81" s="145"/>
    </row>
    <row r="82" spans="1:18" s="1" customFormat="1" ht="24.75" customHeight="1" x14ac:dyDescent="0.25">
      <c r="A82" s="126" t="s">
        <v>251</v>
      </c>
      <c r="B82" s="126"/>
      <c r="C82" s="126"/>
      <c r="D82" s="126"/>
      <c r="E82" s="126"/>
      <c r="F82" s="126"/>
      <c r="G82" s="126"/>
      <c r="H82" s="126"/>
      <c r="I82" s="126"/>
      <c r="J82" s="126"/>
      <c r="K82" s="126"/>
      <c r="L82" s="126"/>
      <c r="M82" s="126"/>
      <c r="N82" s="126"/>
      <c r="O82" s="126"/>
      <c r="P82" s="126"/>
      <c r="Q82" s="126"/>
    </row>
    <row r="83" spans="1:18" s="1" customFormat="1" ht="110.25" customHeight="1" x14ac:dyDescent="0.25">
      <c r="A83" s="140" t="s">
        <v>376</v>
      </c>
      <c r="B83" s="141"/>
      <c r="C83" s="141"/>
      <c r="D83" s="141"/>
      <c r="E83" s="141"/>
      <c r="F83" s="141"/>
      <c r="G83" s="141"/>
      <c r="H83" s="141"/>
      <c r="I83" s="141"/>
      <c r="J83" s="141"/>
      <c r="K83" s="141"/>
      <c r="L83" s="141"/>
      <c r="M83" s="141"/>
      <c r="N83" s="141"/>
      <c r="O83" s="141"/>
      <c r="P83" s="141"/>
      <c r="Q83" s="142"/>
      <c r="R83" s="15"/>
    </row>
    <row r="84" spans="1:18" s="1" customFormat="1" x14ac:dyDescent="0.25">
      <c r="A84" s="195" t="s">
        <v>214</v>
      </c>
      <c r="B84" s="196"/>
      <c r="C84" s="197"/>
      <c r="D84" s="197"/>
      <c r="E84" s="197"/>
      <c r="F84" s="197"/>
      <c r="G84" s="197"/>
      <c r="H84" s="197"/>
      <c r="I84" s="197"/>
      <c r="J84" s="197"/>
      <c r="K84" s="197"/>
      <c r="L84" s="197"/>
      <c r="M84" s="197"/>
      <c r="N84" s="197"/>
      <c r="O84" s="197"/>
      <c r="P84" s="197"/>
      <c r="Q84" s="198"/>
      <c r="R84" s="15"/>
    </row>
    <row r="85" spans="1:18" s="1" customFormat="1" ht="23.25" customHeight="1" x14ac:dyDescent="0.25">
      <c r="A85" s="195" t="s">
        <v>164</v>
      </c>
      <c r="B85" s="196"/>
      <c r="C85" s="197"/>
      <c r="D85" s="197"/>
      <c r="E85" s="197"/>
      <c r="F85" s="197"/>
      <c r="G85" s="197"/>
      <c r="H85" s="197"/>
      <c r="I85" s="197"/>
      <c r="J85" s="197"/>
      <c r="K85" s="197"/>
      <c r="L85" s="197"/>
      <c r="M85" s="197"/>
      <c r="N85" s="197"/>
      <c r="O85" s="197"/>
      <c r="P85" s="197"/>
      <c r="Q85" s="198"/>
      <c r="R85" s="15"/>
    </row>
    <row r="86" spans="1:18" s="1" customFormat="1" x14ac:dyDescent="0.25">
      <c r="A86" s="227" t="s">
        <v>159</v>
      </c>
      <c r="B86" s="228"/>
      <c r="C86" s="229"/>
      <c r="D86" s="229"/>
      <c r="E86" s="229"/>
      <c r="F86" s="229"/>
      <c r="G86" s="229"/>
      <c r="H86" s="229"/>
      <c r="I86" s="229"/>
      <c r="J86" s="229"/>
      <c r="K86" s="229"/>
      <c r="L86" s="229"/>
      <c r="M86" s="229"/>
      <c r="N86" s="229"/>
      <c r="O86" s="229"/>
      <c r="P86" s="229"/>
      <c r="Q86" s="230"/>
    </row>
    <row r="87" spans="1:18" s="1" customFormat="1" x14ac:dyDescent="0.25">
      <c r="A87" s="231"/>
      <c r="B87" s="231"/>
      <c r="C87" s="231"/>
      <c r="D87" s="231"/>
      <c r="E87" s="231"/>
      <c r="F87" s="231"/>
      <c r="G87" s="231"/>
      <c r="H87" s="231"/>
      <c r="I87" s="231"/>
      <c r="J87" s="231"/>
      <c r="K87" s="231"/>
      <c r="L87" s="231"/>
      <c r="M87" s="231"/>
      <c r="N87" s="231"/>
      <c r="O87" s="231"/>
      <c r="P87" s="231"/>
      <c r="Q87" s="231"/>
    </row>
    <row r="88" spans="1:18" s="1" customFormat="1" x14ac:dyDescent="0.25">
      <c r="A88" s="126" t="s">
        <v>252</v>
      </c>
      <c r="B88" s="126"/>
      <c r="C88" s="126"/>
      <c r="D88" s="126"/>
      <c r="E88" s="126"/>
      <c r="F88" s="126"/>
      <c r="G88" s="126"/>
      <c r="H88" s="126"/>
      <c r="I88" s="126"/>
      <c r="J88" s="126"/>
      <c r="K88" s="126"/>
      <c r="L88" s="126"/>
      <c r="M88" s="126"/>
      <c r="N88" s="126"/>
      <c r="O88" s="126"/>
      <c r="P88" s="126"/>
      <c r="Q88" s="126"/>
    </row>
    <row r="89" spans="1:18" s="1" customFormat="1" ht="21" customHeight="1" x14ac:dyDescent="0.25">
      <c r="A89" s="176" t="s">
        <v>371</v>
      </c>
      <c r="B89" s="177"/>
      <c r="C89" s="177"/>
      <c r="D89" s="177"/>
      <c r="E89" s="177"/>
      <c r="F89" s="177"/>
      <c r="G89" s="177"/>
      <c r="H89" s="177"/>
      <c r="I89" s="177"/>
      <c r="J89" s="177"/>
      <c r="K89" s="177"/>
      <c r="L89" s="177"/>
      <c r="M89" s="177"/>
      <c r="N89" s="177"/>
      <c r="O89" s="177"/>
      <c r="P89" s="177"/>
      <c r="Q89" s="178"/>
    </row>
    <row r="90" spans="1:18" s="1" customFormat="1" ht="19.5" customHeight="1" x14ac:dyDescent="0.25">
      <c r="A90" s="215" t="s">
        <v>386</v>
      </c>
      <c r="B90" s="216"/>
      <c r="C90" s="216"/>
      <c r="D90" s="216"/>
      <c r="E90" s="216"/>
      <c r="F90" s="216"/>
      <c r="G90" s="216"/>
      <c r="H90" s="216"/>
      <c r="I90" s="216"/>
      <c r="J90" s="216"/>
      <c r="K90" s="216"/>
      <c r="L90" s="216"/>
      <c r="M90" s="216"/>
      <c r="N90" s="216"/>
      <c r="O90" s="216"/>
      <c r="P90" s="216"/>
      <c r="Q90" s="217"/>
    </row>
    <row r="91" spans="1:18" s="1" customFormat="1" ht="28.5" customHeight="1" x14ac:dyDescent="0.25">
      <c r="A91" s="224" t="s">
        <v>387</v>
      </c>
      <c r="B91" s="225"/>
      <c r="C91" s="225"/>
      <c r="D91" s="225"/>
      <c r="E91" s="225"/>
      <c r="F91" s="225"/>
      <c r="G91" s="225"/>
      <c r="H91" s="225"/>
      <c r="I91" s="225"/>
      <c r="J91" s="225"/>
      <c r="K91" s="225"/>
      <c r="L91" s="225"/>
      <c r="M91" s="225"/>
      <c r="N91" s="225"/>
      <c r="O91" s="225"/>
      <c r="P91" s="225"/>
      <c r="Q91" s="226"/>
    </row>
    <row r="92" spans="1:18" s="1" customFormat="1" x14ac:dyDescent="0.25">
      <c r="A92" s="218" t="s">
        <v>365</v>
      </c>
      <c r="B92" s="219"/>
      <c r="C92" s="219"/>
      <c r="D92" s="219"/>
      <c r="E92" s="219"/>
      <c r="F92" s="219"/>
      <c r="G92" s="219"/>
      <c r="H92" s="219"/>
      <c r="I92" s="219"/>
      <c r="J92" s="219"/>
      <c r="K92" s="219"/>
      <c r="L92" s="219"/>
      <c r="M92" s="219"/>
      <c r="N92" s="219"/>
      <c r="O92" s="219"/>
      <c r="P92" s="219"/>
      <c r="Q92" s="220"/>
    </row>
    <row r="93" spans="1:18" s="1" customFormat="1" ht="46.5" customHeight="1" x14ac:dyDescent="0.25">
      <c r="A93" s="218" t="s">
        <v>388</v>
      </c>
      <c r="B93" s="219"/>
      <c r="C93" s="219"/>
      <c r="D93" s="219"/>
      <c r="E93" s="219"/>
      <c r="F93" s="219"/>
      <c r="G93" s="219"/>
      <c r="H93" s="219"/>
      <c r="I93" s="219"/>
      <c r="J93" s="219"/>
      <c r="K93" s="219"/>
      <c r="L93" s="219"/>
      <c r="M93" s="219"/>
      <c r="N93" s="219"/>
      <c r="O93" s="219"/>
      <c r="P93" s="219"/>
      <c r="Q93" s="220"/>
    </row>
    <row r="94" spans="1:18" s="1" customFormat="1" ht="45" customHeight="1" x14ac:dyDescent="0.25">
      <c r="A94" s="96" t="s">
        <v>341</v>
      </c>
      <c r="B94" s="97"/>
      <c r="C94" s="97"/>
      <c r="D94" s="97"/>
      <c r="E94" s="97"/>
      <c r="F94" s="97"/>
      <c r="G94" s="97"/>
      <c r="H94" s="97"/>
      <c r="I94" s="97"/>
      <c r="J94" s="97"/>
      <c r="K94" s="97"/>
      <c r="L94" s="97"/>
      <c r="M94" s="97"/>
      <c r="N94" s="97"/>
      <c r="O94" s="97"/>
      <c r="P94" s="97"/>
      <c r="Q94" s="98"/>
    </row>
    <row r="95" spans="1:18" s="1" customFormat="1" x14ac:dyDescent="0.25">
      <c r="A95" s="221"/>
      <c r="B95" s="222"/>
      <c r="C95" s="222"/>
      <c r="D95" s="222"/>
      <c r="E95" s="222"/>
      <c r="F95" s="222"/>
      <c r="G95" s="222"/>
      <c r="H95" s="222"/>
      <c r="I95" s="222"/>
      <c r="J95" s="222"/>
      <c r="K95" s="222"/>
      <c r="L95" s="222"/>
      <c r="M95" s="222"/>
      <c r="N95" s="222"/>
      <c r="O95" s="222"/>
      <c r="P95" s="222"/>
      <c r="Q95" s="223"/>
    </row>
    <row r="96" spans="1:18" s="1" customFormat="1" ht="20.25" customHeight="1" x14ac:dyDescent="0.25">
      <c r="A96" s="126" t="s">
        <v>253</v>
      </c>
      <c r="B96" s="126"/>
      <c r="C96" s="126"/>
      <c r="D96" s="126"/>
      <c r="E96" s="126"/>
      <c r="F96" s="126"/>
      <c r="G96" s="126"/>
      <c r="H96" s="126"/>
      <c r="I96" s="126"/>
      <c r="J96" s="126"/>
      <c r="K96" s="126"/>
      <c r="L96" s="126"/>
      <c r="M96" s="126"/>
      <c r="N96" s="126"/>
      <c r="O96" s="126"/>
      <c r="P96" s="126"/>
      <c r="Q96" s="126"/>
    </row>
    <row r="97" spans="1:17" s="1" customFormat="1" ht="95.25" customHeight="1" x14ac:dyDescent="0.25">
      <c r="A97" s="140" t="s">
        <v>150</v>
      </c>
      <c r="B97" s="141"/>
      <c r="C97" s="141"/>
      <c r="D97" s="141"/>
      <c r="E97" s="141"/>
      <c r="F97" s="141"/>
      <c r="G97" s="141"/>
      <c r="H97" s="141"/>
      <c r="I97" s="141"/>
      <c r="J97" s="141"/>
      <c r="K97" s="141"/>
      <c r="L97" s="141"/>
      <c r="M97" s="141"/>
      <c r="N97" s="141"/>
      <c r="O97" s="141"/>
      <c r="P97" s="141"/>
      <c r="Q97" s="142"/>
    </row>
    <row r="98" spans="1:17" s="1" customFormat="1" ht="48" customHeight="1" x14ac:dyDescent="0.25">
      <c r="A98" s="206" t="s">
        <v>117</v>
      </c>
      <c r="B98" s="207"/>
      <c r="C98" s="207"/>
      <c r="D98" s="207"/>
      <c r="E98" s="207"/>
      <c r="F98" s="207"/>
      <c r="G98" s="207"/>
      <c r="H98" s="207"/>
      <c r="I98" s="207"/>
      <c r="J98" s="207"/>
      <c r="K98" s="207"/>
      <c r="L98" s="207"/>
      <c r="M98" s="207"/>
      <c r="N98" s="207"/>
      <c r="O98" s="207"/>
      <c r="P98" s="207"/>
      <c r="Q98" s="208"/>
    </row>
    <row r="99" spans="1:17" s="1" customFormat="1" ht="80.25" customHeight="1" x14ac:dyDescent="0.25">
      <c r="A99" s="206" t="s">
        <v>149</v>
      </c>
      <c r="B99" s="207"/>
      <c r="C99" s="207"/>
      <c r="D99" s="207"/>
      <c r="E99" s="207"/>
      <c r="F99" s="207"/>
      <c r="G99" s="207"/>
      <c r="H99" s="207"/>
      <c r="I99" s="207"/>
      <c r="J99" s="207"/>
      <c r="K99" s="207"/>
      <c r="L99" s="207"/>
      <c r="M99" s="207"/>
      <c r="N99" s="207"/>
      <c r="O99" s="207"/>
      <c r="P99" s="207"/>
      <c r="Q99" s="208"/>
    </row>
    <row r="100" spans="1:17" s="1" customFormat="1" ht="33.75" customHeight="1" x14ac:dyDescent="0.25">
      <c r="A100" s="209" t="s">
        <v>118</v>
      </c>
      <c r="B100" s="210"/>
      <c r="C100" s="210"/>
      <c r="D100" s="210"/>
      <c r="E100" s="210"/>
      <c r="F100" s="210"/>
      <c r="G100" s="210"/>
      <c r="H100" s="210"/>
      <c r="I100" s="210"/>
      <c r="J100" s="210"/>
      <c r="K100" s="210"/>
      <c r="L100" s="210"/>
      <c r="M100" s="210"/>
      <c r="N100" s="210"/>
      <c r="O100" s="210"/>
      <c r="P100" s="210"/>
      <c r="Q100" s="211"/>
    </row>
    <row r="101" spans="1:17" s="1" customFormat="1" x14ac:dyDescent="0.25">
      <c r="A101" s="212"/>
      <c r="B101" s="213"/>
      <c r="C101" s="213"/>
      <c r="D101" s="213"/>
      <c r="E101" s="213"/>
      <c r="F101" s="213"/>
      <c r="G101" s="213"/>
      <c r="H101" s="213"/>
      <c r="I101" s="213"/>
      <c r="J101" s="213"/>
      <c r="K101" s="213"/>
      <c r="L101" s="213"/>
      <c r="M101" s="213"/>
      <c r="N101" s="213"/>
      <c r="O101" s="213"/>
      <c r="P101" s="213"/>
      <c r="Q101" s="214"/>
    </row>
    <row r="102" spans="1:17" s="1" customFormat="1" x14ac:dyDescent="0.25">
      <c r="A102" s="107" t="s">
        <v>254</v>
      </c>
      <c r="B102" s="108"/>
      <c r="C102" s="108"/>
      <c r="D102" s="108"/>
      <c r="E102" s="108"/>
      <c r="F102" s="108"/>
      <c r="G102" s="108"/>
      <c r="H102" s="108"/>
      <c r="I102" s="108"/>
      <c r="J102" s="108"/>
      <c r="K102" s="108"/>
      <c r="L102" s="108"/>
      <c r="M102" s="108"/>
      <c r="N102" s="108"/>
      <c r="O102" s="108"/>
      <c r="P102" s="108"/>
      <c r="Q102" s="109"/>
    </row>
    <row r="103" spans="1:17" s="1" customFormat="1" x14ac:dyDescent="0.25">
      <c r="A103" s="192" t="s">
        <v>342</v>
      </c>
      <c r="B103" s="193"/>
      <c r="C103" s="193"/>
      <c r="D103" s="193"/>
      <c r="E103" s="193"/>
      <c r="F103" s="193"/>
      <c r="G103" s="193"/>
      <c r="H103" s="193"/>
      <c r="I103" s="193"/>
      <c r="J103" s="193"/>
      <c r="K103" s="193"/>
      <c r="L103" s="193"/>
      <c r="M103" s="193"/>
      <c r="N103" s="193"/>
      <c r="O103" s="193"/>
      <c r="P103" s="193"/>
      <c r="Q103" s="194"/>
    </row>
    <row r="104" spans="1:17" s="1" customFormat="1" x14ac:dyDescent="0.25">
      <c r="A104" s="65"/>
      <c r="B104" s="66"/>
      <c r="C104" s="66"/>
      <c r="D104" s="66"/>
      <c r="E104" s="66"/>
      <c r="F104" s="66"/>
      <c r="G104" s="66"/>
      <c r="H104" s="66"/>
      <c r="I104" s="66"/>
      <c r="J104" s="66"/>
      <c r="K104" s="66"/>
      <c r="L104" s="66"/>
      <c r="M104" s="66"/>
      <c r="N104" s="66"/>
      <c r="O104" s="66"/>
      <c r="P104" s="66"/>
      <c r="Q104" s="67"/>
    </row>
    <row r="105" spans="1:17" s="1" customFormat="1" x14ac:dyDescent="0.25">
      <c r="A105" s="107" t="s">
        <v>255</v>
      </c>
      <c r="B105" s="108"/>
      <c r="C105" s="108"/>
      <c r="D105" s="108"/>
      <c r="E105" s="108"/>
      <c r="F105" s="108"/>
      <c r="G105" s="108"/>
      <c r="H105" s="108"/>
      <c r="I105" s="108"/>
      <c r="J105" s="108"/>
      <c r="K105" s="108"/>
      <c r="L105" s="108"/>
      <c r="M105" s="108"/>
      <c r="N105" s="108"/>
      <c r="O105" s="108"/>
      <c r="P105" s="108"/>
      <c r="Q105" s="109"/>
    </row>
    <row r="106" spans="1:17" s="1" customFormat="1" x14ac:dyDescent="0.25">
      <c r="A106" s="246" t="s">
        <v>343</v>
      </c>
      <c r="B106" s="247"/>
      <c r="C106" s="247"/>
      <c r="D106" s="247"/>
      <c r="E106" s="247"/>
      <c r="F106" s="247"/>
      <c r="G106" s="247"/>
      <c r="H106" s="247"/>
      <c r="I106" s="247"/>
      <c r="J106" s="247"/>
      <c r="K106" s="247"/>
      <c r="L106" s="247"/>
      <c r="M106" s="247"/>
      <c r="N106" s="247"/>
      <c r="O106" s="247"/>
      <c r="P106" s="247"/>
      <c r="Q106" s="248"/>
    </row>
    <row r="107" spans="1:17" s="1" customFormat="1" ht="19.5" customHeight="1" x14ac:dyDescent="0.25">
      <c r="A107" s="249"/>
      <c r="B107" s="250"/>
      <c r="C107" s="250"/>
      <c r="D107" s="250"/>
      <c r="E107" s="250"/>
      <c r="F107" s="250"/>
      <c r="G107" s="250"/>
      <c r="H107" s="250"/>
      <c r="I107" s="250"/>
      <c r="J107" s="250"/>
      <c r="K107" s="250"/>
      <c r="L107" s="250"/>
      <c r="M107" s="250"/>
      <c r="N107" s="250"/>
      <c r="O107" s="250"/>
      <c r="P107" s="250"/>
      <c r="Q107" s="251"/>
    </row>
    <row r="108" spans="1:17" s="1" customFormat="1" ht="19.5" customHeight="1" x14ac:dyDescent="0.25">
      <c r="A108" s="107" t="s">
        <v>256</v>
      </c>
      <c r="B108" s="108"/>
      <c r="C108" s="108"/>
      <c r="D108" s="108"/>
      <c r="E108" s="108"/>
      <c r="F108" s="108"/>
      <c r="G108" s="108"/>
      <c r="H108" s="108"/>
      <c r="I108" s="108"/>
      <c r="J108" s="108"/>
      <c r="K108" s="108"/>
      <c r="L108" s="108"/>
      <c r="M108" s="108"/>
      <c r="N108" s="108"/>
      <c r="O108" s="108"/>
      <c r="P108" s="108"/>
      <c r="Q108" s="109"/>
    </row>
    <row r="109" spans="1:17" s="1" customFormat="1" x14ac:dyDescent="0.25">
      <c r="A109" s="73" t="s">
        <v>344</v>
      </c>
      <c r="B109" s="74"/>
      <c r="C109" s="74"/>
      <c r="D109" s="74"/>
      <c r="E109" s="74"/>
      <c r="F109" s="74"/>
      <c r="G109" s="74"/>
      <c r="H109" s="74"/>
      <c r="I109" s="74"/>
      <c r="J109" s="74"/>
      <c r="K109" s="74"/>
      <c r="L109" s="74"/>
      <c r="M109" s="74"/>
      <c r="N109" s="74"/>
      <c r="O109" s="74"/>
      <c r="P109" s="74"/>
      <c r="Q109" s="75"/>
    </row>
    <row r="110" spans="1:17" s="1" customFormat="1" x14ac:dyDescent="0.25">
      <c r="A110" s="85"/>
      <c r="B110" s="86"/>
      <c r="C110" s="86"/>
      <c r="D110" s="86"/>
      <c r="E110" s="86"/>
      <c r="F110" s="86"/>
      <c r="G110" s="86"/>
      <c r="H110" s="86"/>
      <c r="I110" s="86"/>
      <c r="J110" s="86"/>
      <c r="K110" s="86"/>
      <c r="L110" s="86"/>
      <c r="M110" s="86"/>
      <c r="N110" s="86"/>
      <c r="O110" s="86"/>
      <c r="P110" s="86"/>
      <c r="Q110" s="87"/>
    </row>
    <row r="111" spans="1:17" s="1" customFormat="1" ht="21.75" customHeight="1" x14ac:dyDescent="0.25">
      <c r="A111" s="79" t="s">
        <v>257</v>
      </c>
      <c r="B111" s="232"/>
      <c r="C111" s="232"/>
      <c r="D111" s="232"/>
      <c r="E111" s="232"/>
      <c r="F111" s="232"/>
      <c r="G111" s="232"/>
      <c r="H111" s="232"/>
      <c r="I111" s="232"/>
      <c r="J111" s="232"/>
      <c r="K111" s="232"/>
      <c r="L111" s="232"/>
      <c r="M111" s="232"/>
      <c r="N111" s="232"/>
      <c r="O111" s="232"/>
      <c r="P111" s="232"/>
      <c r="Q111" s="233"/>
    </row>
    <row r="112" spans="1:17" s="1" customFormat="1" ht="46.5" customHeight="1" x14ac:dyDescent="0.25">
      <c r="A112" s="234" t="s">
        <v>180</v>
      </c>
      <c r="B112" s="235"/>
      <c r="C112" s="235"/>
      <c r="D112" s="235"/>
      <c r="E112" s="235"/>
      <c r="F112" s="235"/>
      <c r="G112" s="235"/>
      <c r="H112" s="235"/>
      <c r="I112" s="235"/>
      <c r="J112" s="235"/>
      <c r="K112" s="235"/>
      <c r="L112" s="235"/>
      <c r="M112" s="235"/>
      <c r="N112" s="235"/>
      <c r="O112" s="235"/>
      <c r="P112" s="235"/>
      <c r="Q112" s="236"/>
    </row>
    <row r="113" spans="1:17" x14ac:dyDescent="0.25">
      <c r="A113" s="153"/>
      <c r="B113" s="154"/>
      <c r="C113" s="154"/>
      <c r="D113" s="154"/>
      <c r="E113" s="154"/>
      <c r="F113" s="154"/>
      <c r="G113" s="154"/>
      <c r="H113" s="154"/>
      <c r="I113" s="154"/>
      <c r="J113" s="154"/>
      <c r="K113" s="154"/>
      <c r="L113" s="154"/>
      <c r="M113" s="154"/>
      <c r="N113" s="154"/>
      <c r="O113" s="154"/>
      <c r="P113" s="154"/>
      <c r="Q113" s="155"/>
    </row>
    <row r="114" spans="1:17" ht="27.75" customHeight="1" x14ac:dyDescent="0.25">
      <c r="A114" s="237" t="s">
        <v>293</v>
      </c>
      <c r="B114" s="238"/>
      <c r="C114" s="238"/>
      <c r="D114" s="238"/>
      <c r="E114" s="238"/>
      <c r="F114" s="238"/>
      <c r="G114" s="238"/>
      <c r="H114" s="238"/>
      <c r="I114" s="238"/>
      <c r="J114" s="238"/>
      <c r="K114" s="238"/>
      <c r="L114" s="238"/>
      <c r="M114" s="238"/>
      <c r="N114" s="238"/>
      <c r="O114" s="238"/>
      <c r="P114" s="238"/>
      <c r="Q114" s="239"/>
    </row>
    <row r="115" spans="1:17" x14ac:dyDescent="0.25">
      <c r="A115" s="65"/>
      <c r="B115" s="66"/>
      <c r="C115" s="66"/>
      <c r="D115" s="66"/>
      <c r="E115" s="66"/>
      <c r="F115" s="66"/>
      <c r="G115" s="66"/>
      <c r="H115" s="66"/>
      <c r="I115" s="66"/>
      <c r="J115" s="66"/>
      <c r="K115" s="66"/>
      <c r="L115" s="66"/>
      <c r="M115" s="66"/>
      <c r="N115" s="66"/>
      <c r="O115" s="66"/>
      <c r="P115" s="66"/>
      <c r="Q115" s="67"/>
    </row>
    <row r="116" spans="1:17" s="1" customFormat="1" ht="28.5" customHeight="1" x14ac:dyDescent="0.25">
      <c r="A116" s="261" t="s">
        <v>258</v>
      </c>
      <c r="B116" s="261"/>
      <c r="C116" s="261"/>
      <c r="D116" s="261"/>
      <c r="E116" s="261"/>
      <c r="F116" s="261"/>
      <c r="G116" s="261"/>
      <c r="H116" s="261"/>
      <c r="I116" s="261"/>
      <c r="J116" s="261"/>
      <c r="K116" s="261"/>
      <c r="L116" s="261"/>
      <c r="M116" s="261"/>
      <c r="N116" s="261"/>
      <c r="O116" s="261"/>
      <c r="P116" s="261"/>
      <c r="Q116" s="261"/>
    </row>
    <row r="117" spans="1:17" s="1" customFormat="1" ht="18.75" x14ac:dyDescent="0.25">
      <c r="A117" s="262"/>
      <c r="B117" s="263"/>
      <c r="C117" s="263"/>
      <c r="D117" s="263"/>
      <c r="E117" s="263"/>
      <c r="F117" s="263"/>
      <c r="G117" s="263"/>
      <c r="H117" s="263"/>
      <c r="I117" s="263"/>
      <c r="J117" s="263"/>
      <c r="K117" s="263"/>
      <c r="L117" s="263"/>
      <c r="M117" s="263"/>
      <c r="N117" s="263"/>
      <c r="O117" s="263"/>
      <c r="P117" s="263"/>
      <c r="Q117" s="264"/>
    </row>
    <row r="118" spans="1:17" s="1" customFormat="1" ht="25.5" customHeight="1" x14ac:dyDescent="0.25">
      <c r="A118" s="265" t="s">
        <v>259</v>
      </c>
      <c r="B118" s="265"/>
      <c r="C118" s="265"/>
      <c r="D118" s="265"/>
      <c r="E118" s="265"/>
      <c r="F118" s="265"/>
      <c r="G118" s="265"/>
      <c r="H118" s="265"/>
      <c r="I118" s="265"/>
      <c r="J118" s="265"/>
      <c r="K118" s="265"/>
      <c r="L118" s="265"/>
      <c r="M118" s="265"/>
      <c r="N118" s="265"/>
      <c r="O118" s="265"/>
      <c r="P118" s="265"/>
      <c r="Q118" s="265"/>
    </row>
    <row r="119" spans="1:17" s="1" customFormat="1" ht="15.75" x14ac:dyDescent="0.25">
      <c r="A119" s="243"/>
      <c r="B119" s="244"/>
      <c r="C119" s="244"/>
      <c r="D119" s="244"/>
      <c r="E119" s="244"/>
      <c r="F119" s="244"/>
      <c r="G119" s="244"/>
      <c r="H119" s="244"/>
      <c r="I119" s="244"/>
      <c r="J119" s="244"/>
      <c r="K119" s="244"/>
      <c r="L119" s="244"/>
      <c r="M119" s="244"/>
      <c r="N119" s="244"/>
      <c r="O119" s="244"/>
      <c r="P119" s="244"/>
      <c r="Q119" s="245"/>
    </row>
    <row r="120" spans="1:17" s="1" customFormat="1" ht="19.5" customHeight="1" x14ac:dyDescent="0.25">
      <c r="A120" s="240" t="s">
        <v>310</v>
      </c>
      <c r="B120" s="241"/>
      <c r="C120" s="241"/>
      <c r="D120" s="241"/>
      <c r="E120" s="241"/>
      <c r="F120" s="241"/>
      <c r="G120" s="241"/>
      <c r="H120" s="241"/>
      <c r="I120" s="241"/>
      <c r="J120" s="241"/>
      <c r="K120" s="241"/>
      <c r="L120" s="241"/>
      <c r="M120" s="241"/>
      <c r="N120" s="241"/>
      <c r="O120" s="241"/>
      <c r="P120" s="241"/>
      <c r="Q120" s="242"/>
    </row>
    <row r="121" spans="1:17" s="1" customFormat="1" ht="32.25" customHeight="1" x14ac:dyDescent="0.25">
      <c r="A121" s="266" t="s">
        <v>353</v>
      </c>
      <c r="B121" s="266"/>
      <c r="C121" s="266"/>
      <c r="D121" s="266"/>
      <c r="E121" s="266"/>
      <c r="F121" s="266"/>
      <c r="G121" s="266"/>
      <c r="H121" s="266"/>
      <c r="I121" s="266"/>
      <c r="J121" s="266"/>
      <c r="K121" s="266"/>
      <c r="L121" s="266"/>
      <c r="M121" s="266"/>
      <c r="N121" s="266"/>
      <c r="O121" s="266"/>
      <c r="P121" s="266"/>
      <c r="Q121" s="266"/>
    </row>
    <row r="122" spans="1:17" s="1" customFormat="1" x14ac:dyDescent="0.25">
      <c r="A122" s="267"/>
      <c r="B122" s="267"/>
      <c r="C122" s="267"/>
      <c r="D122" s="267"/>
      <c r="E122" s="267"/>
      <c r="F122" s="267"/>
      <c r="G122" s="267"/>
      <c r="H122" s="267"/>
      <c r="I122" s="267"/>
      <c r="J122" s="267"/>
      <c r="K122" s="267"/>
      <c r="L122" s="267"/>
      <c r="M122" s="267"/>
      <c r="N122" s="267"/>
      <c r="O122" s="267"/>
      <c r="P122" s="267"/>
      <c r="Q122" s="267"/>
    </row>
    <row r="123" spans="1:17" s="1" customFormat="1" ht="18" customHeight="1" x14ac:dyDescent="0.25">
      <c r="A123" s="252" t="s">
        <v>3</v>
      </c>
      <c r="B123" s="253"/>
      <c r="C123" s="253"/>
      <c r="D123" s="253"/>
      <c r="E123" s="253"/>
      <c r="F123" s="253"/>
      <c r="G123" s="253"/>
      <c r="H123" s="253"/>
      <c r="I123" s="253"/>
      <c r="J123" s="253"/>
      <c r="K123" s="254"/>
      <c r="L123" s="255">
        <f>SUM(J124:K127)</f>
        <v>217602348.96000001</v>
      </c>
      <c r="M123" s="256"/>
      <c r="N123" s="256"/>
      <c r="O123" s="256"/>
      <c r="P123" s="256"/>
      <c r="Q123" s="257"/>
    </row>
    <row r="124" spans="1:17" s="1" customFormat="1" x14ac:dyDescent="0.25">
      <c r="A124" s="146" t="s">
        <v>98</v>
      </c>
      <c r="B124" s="147"/>
      <c r="C124" s="147"/>
      <c r="D124" s="147"/>
      <c r="E124" s="147"/>
      <c r="F124" s="147"/>
      <c r="G124" s="147"/>
      <c r="H124" s="147"/>
      <c r="I124" s="148"/>
      <c r="J124" s="22">
        <v>743484.4</v>
      </c>
      <c r="K124" s="23"/>
      <c r="L124" s="258"/>
      <c r="M124" s="259"/>
      <c r="N124" s="259"/>
      <c r="O124" s="259"/>
      <c r="P124" s="259"/>
      <c r="Q124" s="260"/>
    </row>
    <row r="125" spans="1:17" s="1" customFormat="1" x14ac:dyDescent="0.25">
      <c r="A125" s="146" t="s">
        <v>4</v>
      </c>
      <c r="B125" s="147"/>
      <c r="C125" s="147"/>
      <c r="D125" s="147"/>
      <c r="E125" s="147"/>
      <c r="F125" s="147"/>
      <c r="G125" s="147"/>
      <c r="H125" s="147"/>
      <c r="I125" s="148"/>
      <c r="J125" s="22">
        <v>148619910.00999999</v>
      </c>
      <c r="K125" s="23"/>
      <c r="L125" s="258"/>
      <c r="M125" s="259"/>
      <c r="N125" s="259"/>
      <c r="O125" s="259"/>
      <c r="P125" s="259"/>
      <c r="Q125" s="260"/>
    </row>
    <row r="126" spans="1:17" s="1" customFormat="1" x14ac:dyDescent="0.25">
      <c r="A126" s="25" t="s">
        <v>151</v>
      </c>
      <c r="B126" s="26"/>
      <c r="C126" s="26"/>
      <c r="D126" s="26"/>
      <c r="E126" s="26"/>
      <c r="F126" s="26"/>
      <c r="G126" s="26"/>
      <c r="H126" s="26"/>
      <c r="I126" s="27"/>
      <c r="J126" s="22">
        <v>49148926.829999998</v>
      </c>
      <c r="K126" s="23"/>
      <c r="L126" s="258"/>
      <c r="M126" s="259"/>
      <c r="N126" s="259"/>
      <c r="O126" s="259"/>
      <c r="P126" s="259"/>
      <c r="Q126" s="260"/>
    </row>
    <row r="127" spans="1:17" s="1" customFormat="1" ht="15" customHeight="1" x14ac:dyDescent="0.25">
      <c r="A127" s="268" t="s">
        <v>72</v>
      </c>
      <c r="B127" s="269"/>
      <c r="C127" s="269"/>
      <c r="D127" s="269"/>
      <c r="E127" s="269"/>
      <c r="F127" s="269"/>
      <c r="G127" s="269"/>
      <c r="H127" s="269"/>
      <c r="I127" s="270"/>
      <c r="J127" s="22">
        <v>19090027.719999999</v>
      </c>
      <c r="K127" s="23"/>
      <c r="L127" s="271"/>
      <c r="M127" s="272"/>
      <c r="N127" s="272"/>
      <c r="O127" s="272"/>
      <c r="P127" s="272"/>
      <c r="Q127" s="273"/>
    </row>
    <row r="128" spans="1:17" s="1" customFormat="1" ht="18" customHeight="1" x14ac:dyDescent="0.25">
      <c r="A128" s="252" t="s">
        <v>6</v>
      </c>
      <c r="B128" s="253"/>
      <c r="C128" s="253"/>
      <c r="D128" s="253"/>
      <c r="E128" s="253"/>
      <c r="F128" s="253"/>
      <c r="G128" s="253"/>
      <c r="H128" s="253"/>
      <c r="I128" s="253"/>
      <c r="J128" s="253"/>
      <c r="K128" s="253"/>
      <c r="L128" s="255">
        <f>SUM(J129:K131)</f>
        <v>74082070.670000002</v>
      </c>
      <c r="M128" s="256"/>
      <c r="N128" s="256"/>
      <c r="O128" s="256"/>
      <c r="P128" s="256"/>
      <c r="Q128" s="257"/>
    </row>
    <row r="129" spans="1:17" s="1" customFormat="1" x14ac:dyDescent="0.25">
      <c r="A129" s="146" t="s">
        <v>73</v>
      </c>
      <c r="B129" s="147"/>
      <c r="C129" s="147"/>
      <c r="D129" s="147"/>
      <c r="E129" s="147"/>
      <c r="F129" s="147"/>
      <c r="G129" s="147"/>
      <c r="H129" s="147"/>
      <c r="I129" s="148"/>
      <c r="J129" s="22">
        <v>14123218.550000001</v>
      </c>
      <c r="K129" s="23"/>
      <c r="L129" s="258"/>
      <c r="M129" s="259"/>
      <c r="N129" s="259"/>
      <c r="O129" s="259"/>
      <c r="P129" s="259"/>
      <c r="Q129" s="260"/>
    </row>
    <row r="130" spans="1:17" s="1" customFormat="1" x14ac:dyDescent="0.25">
      <c r="A130" s="146" t="s">
        <v>74</v>
      </c>
      <c r="B130" s="147"/>
      <c r="C130" s="147"/>
      <c r="D130" s="147"/>
      <c r="E130" s="147"/>
      <c r="F130" s="147"/>
      <c r="G130" s="147"/>
      <c r="H130" s="147"/>
      <c r="I130" s="148"/>
      <c r="J130" s="22">
        <v>2955279.84</v>
      </c>
      <c r="K130" s="23"/>
      <c r="L130" s="258"/>
      <c r="M130" s="259"/>
      <c r="N130" s="259"/>
      <c r="O130" s="259"/>
      <c r="P130" s="259"/>
      <c r="Q130" s="260"/>
    </row>
    <row r="131" spans="1:17" s="1" customFormat="1" ht="15" customHeight="1" x14ac:dyDescent="0.25">
      <c r="A131" s="25" t="s">
        <v>7</v>
      </c>
      <c r="B131" s="26"/>
      <c r="C131" s="26"/>
      <c r="D131" s="26"/>
      <c r="E131" s="26"/>
      <c r="F131" s="26"/>
      <c r="G131" s="26"/>
      <c r="H131" s="26"/>
      <c r="I131" s="27"/>
      <c r="J131" s="22">
        <v>57003572.280000001</v>
      </c>
      <c r="K131" s="23"/>
      <c r="L131" s="258"/>
      <c r="M131" s="259"/>
      <c r="N131" s="259"/>
      <c r="O131" s="259"/>
      <c r="P131" s="259"/>
      <c r="Q131" s="260"/>
    </row>
    <row r="132" spans="1:17" s="1" customFormat="1" ht="18.75" customHeight="1" x14ac:dyDescent="0.25">
      <c r="A132" s="252" t="s">
        <v>8</v>
      </c>
      <c r="B132" s="253"/>
      <c r="C132" s="253"/>
      <c r="D132" s="253"/>
      <c r="E132" s="253"/>
      <c r="F132" s="253"/>
      <c r="G132" s="253"/>
      <c r="H132" s="253"/>
      <c r="I132" s="253"/>
      <c r="J132" s="253"/>
      <c r="K132" s="253"/>
      <c r="L132" s="255">
        <f>SUM(J133)</f>
        <v>6540395.6100000003</v>
      </c>
      <c r="M132" s="256"/>
      <c r="N132" s="256"/>
      <c r="O132" s="256"/>
      <c r="P132" s="256"/>
      <c r="Q132" s="257"/>
    </row>
    <row r="133" spans="1:17" s="1" customFormat="1" ht="15" customHeight="1" x14ac:dyDescent="0.25">
      <c r="A133" s="146" t="s">
        <v>56</v>
      </c>
      <c r="B133" s="147"/>
      <c r="C133" s="147"/>
      <c r="D133" s="147"/>
      <c r="E133" s="147"/>
      <c r="F133" s="147"/>
      <c r="G133" s="147"/>
      <c r="H133" s="147"/>
      <c r="I133" s="148"/>
      <c r="J133" s="22">
        <v>6540395.6100000003</v>
      </c>
      <c r="K133" s="23"/>
      <c r="L133" s="271"/>
      <c r="M133" s="272"/>
      <c r="N133" s="272"/>
      <c r="O133" s="272"/>
      <c r="P133" s="272"/>
      <c r="Q133" s="273"/>
    </row>
    <row r="134" spans="1:17" s="1" customFormat="1" ht="17.25" customHeight="1" x14ac:dyDescent="0.25">
      <c r="A134" s="252" t="s">
        <v>9</v>
      </c>
      <c r="B134" s="253"/>
      <c r="C134" s="253"/>
      <c r="D134" s="253"/>
      <c r="E134" s="253"/>
      <c r="F134" s="253"/>
      <c r="G134" s="253"/>
      <c r="H134" s="253"/>
      <c r="I134" s="253"/>
      <c r="J134" s="253"/>
      <c r="K134" s="253"/>
      <c r="L134" s="255">
        <f>SUM(J135:K139)</f>
        <v>5187475.04</v>
      </c>
      <c r="M134" s="256"/>
      <c r="N134" s="256"/>
      <c r="O134" s="256"/>
      <c r="P134" s="256"/>
      <c r="Q134" s="257"/>
    </row>
    <row r="135" spans="1:17" s="1" customFormat="1" x14ac:dyDescent="0.25">
      <c r="A135" s="146" t="s">
        <v>5</v>
      </c>
      <c r="B135" s="147"/>
      <c r="C135" s="147"/>
      <c r="D135" s="147"/>
      <c r="E135" s="147"/>
      <c r="F135" s="147"/>
      <c r="G135" s="147"/>
      <c r="H135" s="147"/>
      <c r="I135" s="148"/>
      <c r="J135" s="22">
        <v>1745146.66</v>
      </c>
      <c r="K135" s="23"/>
      <c r="L135" s="274"/>
      <c r="M135" s="275"/>
      <c r="N135" s="275"/>
      <c r="O135" s="275"/>
      <c r="P135" s="275"/>
      <c r="Q135" s="276"/>
    </row>
    <row r="136" spans="1:17" s="1" customFormat="1" hidden="1" x14ac:dyDescent="0.25">
      <c r="A136" s="146" t="s">
        <v>89</v>
      </c>
      <c r="B136" s="147"/>
      <c r="C136" s="147"/>
      <c r="D136" s="147"/>
      <c r="E136" s="147"/>
      <c r="F136" s="147"/>
      <c r="G136" s="147"/>
      <c r="H136" s="147"/>
      <c r="I136" s="148"/>
      <c r="J136" s="22">
        <v>0</v>
      </c>
      <c r="K136" s="23"/>
      <c r="L136" s="274"/>
      <c r="M136" s="275"/>
      <c r="N136" s="275"/>
      <c r="O136" s="275"/>
      <c r="P136" s="275"/>
      <c r="Q136" s="276"/>
    </row>
    <row r="137" spans="1:17" s="1" customFormat="1" x14ac:dyDescent="0.25">
      <c r="A137" s="146" t="s">
        <v>223</v>
      </c>
      <c r="B137" s="147"/>
      <c r="C137" s="147"/>
      <c r="D137" s="147"/>
      <c r="E137" s="147"/>
      <c r="F137" s="147"/>
      <c r="G137" s="147"/>
      <c r="H137" s="147"/>
      <c r="I137" s="148"/>
      <c r="J137" s="37">
        <v>2907750</v>
      </c>
      <c r="K137" s="38"/>
      <c r="L137" s="274"/>
      <c r="M137" s="275"/>
      <c r="N137" s="275"/>
      <c r="O137" s="275"/>
      <c r="P137" s="275"/>
      <c r="Q137" s="276"/>
    </row>
    <row r="138" spans="1:17" s="1" customFormat="1" x14ac:dyDescent="0.25">
      <c r="A138" s="146" t="s">
        <v>10</v>
      </c>
      <c r="B138" s="147"/>
      <c r="C138" s="147"/>
      <c r="D138" s="147"/>
      <c r="E138" s="147"/>
      <c r="F138" s="147"/>
      <c r="G138" s="147"/>
      <c r="H138" s="147"/>
      <c r="I138" s="148"/>
      <c r="J138" s="22">
        <v>7768.14</v>
      </c>
      <c r="K138" s="23"/>
      <c r="L138" s="274"/>
      <c r="M138" s="275"/>
      <c r="N138" s="275"/>
      <c r="O138" s="275"/>
      <c r="P138" s="275"/>
      <c r="Q138" s="276"/>
    </row>
    <row r="139" spans="1:17" s="1" customFormat="1" x14ac:dyDescent="0.25">
      <c r="A139" s="146" t="s">
        <v>11</v>
      </c>
      <c r="B139" s="147"/>
      <c r="C139" s="147"/>
      <c r="D139" s="147"/>
      <c r="E139" s="147"/>
      <c r="F139" s="147"/>
      <c r="G139" s="147"/>
      <c r="H139" s="147"/>
      <c r="I139" s="148"/>
      <c r="J139" s="22">
        <v>526810.24</v>
      </c>
      <c r="K139" s="23"/>
      <c r="L139" s="277"/>
      <c r="M139" s="278"/>
      <c r="N139" s="278"/>
      <c r="O139" s="278"/>
      <c r="P139" s="278"/>
      <c r="Q139" s="279"/>
    </row>
    <row r="140" spans="1:17" s="1" customFormat="1" ht="16.5" customHeight="1" x14ac:dyDescent="0.25">
      <c r="A140" s="252" t="s">
        <v>105</v>
      </c>
      <c r="B140" s="253"/>
      <c r="C140" s="253"/>
      <c r="D140" s="253"/>
      <c r="E140" s="253"/>
      <c r="F140" s="253"/>
      <c r="G140" s="253"/>
      <c r="H140" s="253"/>
      <c r="I140" s="253"/>
      <c r="J140" s="253"/>
      <c r="K140" s="253"/>
      <c r="L140" s="280">
        <f>+L123+L128+L132+L134</f>
        <v>303412290.28000003</v>
      </c>
      <c r="M140" s="280"/>
      <c r="N140" s="280"/>
      <c r="O140" s="280"/>
      <c r="P140" s="280"/>
      <c r="Q140" s="280"/>
    </row>
    <row r="141" spans="1:17" s="1" customFormat="1" ht="19.5" customHeight="1" x14ac:dyDescent="0.25">
      <c r="A141" s="281"/>
      <c r="B141" s="282"/>
      <c r="C141" s="282"/>
      <c r="D141" s="282"/>
      <c r="E141" s="282"/>
      <c r="F141" s="282"/>
      <c r="G141" s="282"/>
      <c r="H141" s="282"/>
      <c r="I141" s="282"/>
      <c r="J141" s="282"/>
      <c r="K141" s="282"/>
      <c r="L141" s="282"/>
      <c r="M141" s="282"/>
      <c r="N141" s="282"/>
      <c r="O141" s="282"/>
      <c r="P141" s="282"/>
      <c r="Q141" s="283"/>
    </row>
    <row r="142" spans="1:17" s="1" customFormat="1" ht="15.75" x14ac:dyDescent="0.25">
      <c r="A142" s="289" t="s">
        <v>294</v>
      </c>
      <c r="B142" s="290"/>
      <c r="C142" s="290"/>
      <c r="D142" s="290"/>
      <c r="E142" s="290"/>
      <c r="F142" s="290"/>
      <c r="G142" s="290"/>
      <c r="H142" s="290"/>
      <c r="I142" s="290"/>
      <c r="J142" s="290"/>
      <c r="K142" s="290"/>
      <c r="L142" s="290"/>
      <c r="M142" s="290"/>
      <c r="N142" s="290"/>
      <c r="O142" s="290"/>
      <c r="P142" s="290"/>
      <c r="Q142" s="291"/>
    </row>
    <row r="143" spans="1:17" s="1" customFormat="1" ht="32.25" customHeight="1" x14ac:dyDescent="0.25">
      <c r="A143" s="100" t="s">
        <v>354</v>
      </c>
      <c r="B143" s="101"/>
      <c r="C143" s="101"/>
      <c r="D143" s="101"/>
      <c r="E143" s="101"/>
      <c r="F143" s="101"/>
      <c r="G143" s="101"/>
      <c r="H143" s="101"/>
      <c r="I143" s="101"/>
      <c r="J143" s="101"/>
      <c r="K143" s="101"/>
      <c r="L143" s="101"/>
      <c r="M143" s="101"/>
      <c r="N143" s="101"/>
      <c r="O143" s="101"/>
      <c r="P143" s="101"/>
      <c r="Q143" s="102"/>
    </row>
    <row r="144" spans="1:17" s="1" customFormat="1" ht="26.25" customHeight="1" x14ac:dyDescent="0.25">
      <c r="A144" s="252" t="s">
        <v>12</v>
      </c>
      <c r="B144" s="253"/>
      <c r="C144" s="253"/>
      <c r="D144" s="253"/>
      <c r="E144" s="253"/>
      <c r="F144" s="253"/>
      <c r="G144" s="253"/>
      <c r="H144" s="253"/>
      <c r="I144" s="253"/>
      <c r="J144" s="254"/>
      <c r="K144" s="47"/>
      <c r="L144" s="292"/>
      <c r="M144" s="292"/>
      <c r="N144" s="255">
        <f>SUM(K145:M155)</f>
        <v>724599332.31999981</v>
      </c>
      <c r="O144" s="256"/>
      <c r="P144" s="256"/>
      <c r="Q144" s="257"/>
    </row>
    <row r="145" spans="1:17" s="1" customFormat="1" ht="18.75" customHeight="1" x14ac:dyDescent="0.25">
      <c r="A145" s="130" t="s">
        <v>13</v>
      </c>
      <c r="B145" s="130"/>
      <c r="C145" s="130"/>
      <c r="D145" s="130"/>
      <c r="E145" s="130"/>
      <c r="F145" s="130"/>
      <c r="G145" s="130"/>
      <c r="H145" s="130"/>
      <c r="I145" s="130"/>
      <c r="J145" s="130"/>
      <c r="K145" s="284">
        <v>554757906</v>
      </c>
      <c r="L145" s="284"/>
      <c r="M145" s="285"/>
      <c r="N145" s="286"/>
      <c r="O145" s="287"/>
      <c r="P145" s="287"/>
      <c r="Q145" s="288"/>
    </row>
    <row r="146" spans="1:17" s="1" customFormat="1" ht="16.5" customHeight="1" x14ac:dyDescent="0.25">
      <c r="A146" s="130" t="s">
        <v>135</v>
      </c>
      <c r="B146" s="130"/>
      <c r="C146" s="130"/>
      <c r="D146" s="130"/>
      <c r="E146" s="130"/>
      <c r="F146" s="130"/>
      <c r="G146" s="130"/>
      <c r="H146" s="130"/>
      <c r="I146" s="130"/>
      <c r="J146" s="130"/>
      <c r="K146" s="284">
        <v>8595917</v>
      </c>
      <c r="L146" s="284"/>
      <c r="M146" s="285"/>
      <c r="N146" s="286"/>
      <c r="O146" s="287"/>
      <c r="P146" s="287"/>
      <c r="Q146" s="288"/>
    </row>
    <row r="147" spans="1:17" s="1" customFormat="1" ht="16.5" customHeight="1" x14ac:dyDescent="0.25">
      <c r="A147" s="130" t="s">
        <v>136</v>
      </c>
      <c r="B147" s="130"/>
      <c r="C147" s="130"/>
      <c r="D147" s="130"/>
      <c r="E147" s="130"/>
      <c r="F147" s="130"/>
      <c r="G147" s="130"/>
      <c r="H147" s="130"/>
      <c r="I147" s="130"/>
      <c r="J147" s="130"/>
      <c r="K147" s="284">
        <v>3206974</v>
      </c>
      <c r="L147" s="284"/>
      <c r="M147" s="285"/>
      <c r="N147" s="286"/>
      <c r="O147" s="287"/>
      <c r="P147" s="287"/>
      <c r="Q147" s="288"/>
    </row>
    <row r="148" spans="1:17" s="1" customFormat="1" ht="15.75" customHeight="1" x14ac:dyDescent="0.25">
      <c r="A148" s="146" t="s">
        <v>137</v>
      </c>
      <c r="B148" s="147"/>
      <c r="C148" s="147"/>
      <c r="D148" s="147"/>
      <c r="E148" s="147"/>
      <c r="F148" s="147"/>
      <c r="G148" s="147"/>
      <c r="H148" s="147"/>
      <c r="I148" s="147"/>
      <c r="J148" s="148"/>
      <c r="K148" s="285">
        <v>4284507.76</v>
      </c>
      <c r="L148" s="298"/>
      <c r="M148" s="298"/>
      <c r="N148" s="286"/>
      <c r="O148" s="287"/>
      <c r="P148" s="287"/>
      <c r="Q148" s="288"/>
    </row>
    <row r="149" spans="1:17" s="1" customFormat="1" x14ac:dyDescent="0.25">
      <c r="A149" s="299" t="s">
        <v>220</v>
      </c>
      <c r="B149" s="299"/>
      <c r="C149" s="299"/>
      <c r="D149" s="299"/>
      <c r="E149" s="299"/>
      <c r="F149" s="299"/>
      <c r="G149" s="299"/>
      <c r="H149" s="299"/>
      <c r="I149" s="299"/>
      <c r="J149" s="299"/>
      <c r="K149" s="293">
        <v>706.16</v>
      </c>
      <c r="L149" s="293"/>
      <c r="M149" s="294"/>
      <c r="N149" s="295"/>
      <c r="O149" s="296"/>
      <c r="P149" s="296"/>
      <c r="Q149" s="297"/>
    </row>
    <row r="150" spans="1:17" s="1" customFormat="1" x14ac:dyDescent="0.25">
      <c r="A150" s="130" t="s">
        <v>129</v>
      </c>
      <c r="B150" s="130"/>
      <c r="C150" s="130"/>
      <c r="D150" s="130"/>
      <c r="E150" s="130"/>
      <c r="F150" s="130"/>
      <c r="G150" s="130"/>
      <c r="H150" s="130"/>
      <c r="I150" s="130"/>
      <c r="J150" s="130"/>
      <c r="K150" s="284">
        <v>18265692</v>
      </c>
      <c r="L150" s="284"/>
      <c r="M150" s="285"/>
      <c r="N150" s="286"/>
      <c r="O150" s="287"/>
      <c r="P150" s="287"/>
      <c r="Q150" s="288"/>
    </row>
    <row r="151" spans="1:17" s="1" customFormat="1" ht="15" customHeight="1" x14ac:dyDescent="0.25">
      <c r="A151" s="131" t="s">
        <v>131</v>
      </c>
      <c r="B151" s="26"/>
      <c r="C151" s="26"/>
      <c r="D151" s="26"/>
      <c r="E151" s="26"/>
      <c r="F151" s="26"/>
      <c r="G151" s="26"/>
      <c r="H151" s="26"/>
      <c r="I151" s="26"/>
      <c r="J151" s="27"/>
      <c r="K151" s="293">
        <v>4158.54</v>
      </c>
      <c r="L151" s="293"/>
      <c r="M151" s="294"/>
      <c r="N151" s="295"/>
      <c r="O151" s="296"/>
      <c r="P151" s="296"/>
      <c r="Q151" s="297"/>
    </row>
    <row r="152" spans="1:17" s="1" customFormat="1" x14ac:dyDescent="0.25">
      <c r="A152" s="130" t="s">
        <v>130</v>
      </c>
      <c r="B152" s="130"/>
      <c r="C152" s="130"/>
      <c r="D152" s="130"/>
      <c r="E152" s="130"/>
      <c r="F152" s="130"/>
      <c r="G152" s="130"/>
      <c r="H152" s="130"/>
      <c r="I152" s="130"/>
      <c r="J152" s="130"/>
      <c r="K152" s="284">
        <v>116966857</v>
      </c>
      <c r="L152" s="284"/>
      <c r="M152" s="285"/>
      <c r="N152" s="286"/>
      <c r="O152" s="287"/>
      <c r="P152" s="287"/>
      <c r="Q152" s="288"/>
    </row>
    <row r="153" spans="1:17" s="1" customFormat="1" x14ac:dyDescent="0.25">
      <c r="A153" s="130" t="s">
        <v>132</v>
      </c>
      <c r="B153" s="130"/>
      <c r="C153" s="130"/>
      <c r="D153" s="130"/>
      <c r="E153" s="130"/>
      <c r="F153" s="130"/>
      <c r="G153" s="130"/>
      <c r="H153" s="130"/>
      <c r="I153" s="130"/>
      <c r="J153" s="130"/>
      <c r="K153" s="305">
        <v>35321.31</v>
      </c>
      <c r="L153" s="305"/>
      <c r="M153" s="306"/>
      <c r="N153" s="286"/>
      <c r="O153" s="287"/>
      <c r="P153" s="287"/>
      <c r="Q153" s="288"/>
    </row>
    <row r="154" spans="1:17" s="1" customFormat="1" x14ac:dyDescent="0.25">
      <c r="A154" s="130" t="s">
        <v>133</v>
      </c>
      <c r="B154" s="130"/>
      <c r="C154" s="130"/>
      <c r="D154" s="130"/>
      <c r="E154" s="130"/>
      <c r="F154" s="130"/>
      <c r="G154" s="130"/>
      <c r="H154" s="130"/>
      <c r="I154" s="130"/>
      <c r="J154" s="130"/>
      <c r="K154" s="284">
        <v>18478226</v>
      </c>
      <c r="L154" s="284"/>
      <c r="M154" s="285"/>
      <c r="N154" s="300"/>
      <c r="O154" s="301"/>
      <c r="P154" s="301"/>
      <c r="Q154" s="302"/>
    </row>
    <row r="155" spans="1:17" s="1" customFormat="1" x14ac:dyDescent="0.25">
      <c r="A155" s="130" t="s">
        <v>134</v>
      </c>
      <c r="B155" s="130"/>
      <c r="C155" s="130"/>
      <c r="D155" s="130"/>
      <c r="E155" s="130"/>
      <c r="F155" s="130"/>
      <c r="G155" s="130"/>
      <c r="H155" s="130"/>
      <c r="I155" s="130"/>
      <c r="J155" s="130"/>
      <c r="K155" s="303">
        <v>3066.55</v>
      </c>
      <c r="L155" s="303"/>
      <c r="M155" s="304"/>
      <c r="N155" s="300"/>
      <c r="O155" s="301"/>
      <c r="P155" s="301"/>
      <c r="Q155" s="302"/>
    </row>
    <row r="156" spans="1:17" s="1" customFormat="1" ht="21" customHeight="1" x14ac:dyDescent="0.25">
      <c r="A156" s="307" t="s">
        <v>14</v>
      </c>
      <c r="B156" s="307"/>
      <c r="C156" s="307"/>
      <c r="D156" s="307"/>
      <c r="E156" s="307"/>
      <c r="F156" s="307"/>
      <c r="G156" s="307"/>
      <c r="H156" s="307"/>
      <c r="I156" s="307"/>
      <c r="J156" s="252"/>
      <c r="K156" s="47"/>
      <c r="L156" s="292"/>
      <c r="M156" s="292"/>
      <c r="N156" s="255">
        <f>SUM(K157:M158)</f>
        <v>286830200</v>
      </c>
      <c r="O156" s="256"/>
      <c r="P156" s="256"/>
      <c r="Q156" s="257"/>
    </row>
    <row r="157" spans="1:17" s="1" customFormat="1" x14ac:dyDescent="0.25">
      <c r="A157" s="130" t="s">
        <v>157</v>
      </c>
      <c r="B157" s="130"/>
      <c r="C157" s="130"/>
      <c r="D157" s="130"/>
      <c r="E157" s="130"/>
      <c r="F157" s="130"/>
      <c r="G157" s="130"/>
      <c r="H157" s="130"/>
      <c r="I157" s="130"/>
      <c r="J157" s="130"/>
      <c r="K157" s="308">
        <v>84380932</v>
      </c>
      <c r="L157" s="308"/>
      <c r="M157" s="309"/>
      <c r="N157" s="286"/>
      <c r="O157" s="287"/>
      <c r="P157" s="287"/>
      <c r="Q157" s="288"/>
    </row>
    <row r="158" spans="1:17" s="1" customFormat="1" x14ac:dyDescent="0.25">
      <c r="A158" s="130" t="s">
        <v>158</v>
      </c>
      <c r="B158" s="130"/>
      <c r="C158" s="130"/>
      <c r="D158" s="130"/>
      <c r="E158" s="130"/>
      <c r="F158" s="130"/>
      <c r="G158" s="130"/>
      <c r="H158" s="130"/>
      <c r="I158" s="130"/>
      <c r="J158" s="130"/>
      <c r="K158" s="284">
        <v>202449268</v>
      </c>
      <c r="L158" s="284"/>
      <c r="M158" s="285"/>
      <c r="N158" s="310"/>
      <c r="O158" s="311"/>
      <c r="P158" s="311"/>
      <c r="Q158" s="312"/>
    </row>
    <row r="159" spans="1:17" s="1" customFormat="1" ht="22.5" customHeight="1" x14ac:dyDescent="0.25">
      <c r="A159" s="307" t="s">
        <v>15</v>
      </c>
      <c r="B159" s="307"/>
      <c r="C159" s="307"/>
      <c r="D159" s="307"/>
      <c r="E159" s="307"/>
      <c r="F159" s="307"/>
      <c r="G159" s="307"/>
      <c r="H159" s="307"/>
      <c r="I159" s="307"/>
      <c r="J159" s="307"/>
      <c r="K159" s="47"/>
      <c r="L159" s="292"/>
      <c r="M159" s="292"/>
      <c r="N159" s="255">
        <f>SUM(K160:M164)</f>
        <v>9668093.8699999992</v>
      </c>
      <c r="O159" s="256"/>
      <c r="P159" s="256"/>
      <c r="Q159" s="257"/>
    </row>
    <row r="160" spans="1:17" s="1" customFormat="1" x14ac:dyDescent="0.25">
      <c r="A160" s="130" t="s">
        <v>234</v>
      </c>
      <c r="B160" s="130"/>
      <c r="C160" s="130"/>
      <c r="D160" s="130"/>
      <c r="E160" s="130"/>
      <c r="F160" s="130"/>
      <c r="G160" s="130"/>
      <c r="H160" s="130"/>
      <c r="I160" s="130"/>
      <c r="J160" s="130"/>
      <c r="K160" s="284">
        <v>9630703</v>
      </c>
      <c r="L160" s="284"/>
      <c r="M160" s="285"/>
      <c r="N160" s="286"/>
      <c r="O160" s="287"/>
      <c r="P160" s="287"/>
      <c r="Q160" s="288"/>
    </row>
    <row r="161" spans="1:17" s="1" customFormat="1" x14ac:dyDescent="0.25">
      <c r="A161" s="130" t="s">
        <v>235</v>
      </c>
      <c r="B161" s="130"/>
      <c r="C161" s="130"/>
      <c r="D161" s="130"/>
      <c r="E161" s="130"/>
      <c r="F161" s="130"/>
      <c r="G161" s="130"/>
      <c r="H161" s="130"/>
      <c r="I161" s="130"/>
      <c r="J161" s="130"/>
      <c r="K161" s="284">
        <f>18525.99+18864.88</f>
        <v>37390.870000000003</v>
      </c>
      <c r="L161" s="284"/>
      <c r="M161" s="285"/>
      <c r="N161" s="286"/>
      <c r="O161" s="287"/>
      <c r="P161" s="287"/>
      <c r="Q161" s="288"/>
    </row>
    <row r="162" spans="1:17" s="1" customFormat="1" hidden="1" x14ac:dyDescent="0.25">
      <c r="A162" s="146" t="s">
        <v>325</v>
      </c>
      <c r="B162" s="147"/>
      <c r="C162" s="147"/>
      <c r="D162" s="147"/>
      <c r="E162" s="147"/>
      <c r="F162" s="147"/>
      <c r="G162" s="147"/>
      <c r="H162" s="147"/>
      <c r="I162" s="147"/>
      <c r="J162" s="148"/>
      <c r="K162" s="22">
        <v>0</v>
      </c>
      <c r="L162" s="23"/>
      <c r="M162" s="23"/>
      <c r="N162" s="286"/>
      <c r="O162" s="287"/>
      <c r="P162" s="287"/>
      <c r="Q162" s="288"/>
    </row>
    <row r="163" spans="1:17" s="1" customFormat="1" hidden="1" x14ac:dyDescent="0.25">
      <c r="A163" s="146" t="s">
        <v>327</v>
      </c>
      <c r="B163" s="147"/>
      <c r="C163" s="147"/>
      <c r="D163" s="147"/>
      <c r="E163" s="147"/>
      <c r="F163" s="147"/>
      <c r="G163" s="147"/>
      <c r="H163" s="147"/>
      <c r="I163" s="147"/>
      <c r="J163" s="148"/>
      <c r="K163" s="22">
        <v>0</v>
      </c>
      <c r="L163" s="23"/>
      <c r="M163" s="23"/>
      <c r="N163" s="286"/>
      <c r="O163" s="287"/>
      <c r="P163" s="287"/>
      <c r="Q163" s="288"/>
    </row>
    <row r="164" spans="1:17" s="1" customFormat="1" hidden="1" x14ac:dyDescent="0.25">
      <c r="A164" s="146" t="s">
        <v>326</v>
      </c>
      <c r="B164" s="147"/>
      <c r="C164" s="147"/>
      <c r="D164" s="147"/>
      <c r="E164" s="147"/>
      <c r="F164" s="147"/>
      <c r="G164" s="147"/>
      <c r="H164" s="147"/>
      <c r="I164" s="147"/>
      <c r="J164" s="148"/>
      <c r="K164" s="22">
        <v>0</v>
      </c>
      <c r="L164" s="23"/>
      <c r="M164" s="23"/>
      <c r="N164" s="286"/>
      <c r="O164" s="287"/>
      <c r="P164" s="287"/>
      <c r="Q164" s="288"/>
    </row>
    <row r="165" spans="1:17" s="1" customFormat="1" ht="21.75" customHeight="1" x14ac:dyDescent="0.25">
      <c r="A165" s="307" t="s">
        <v>75</v>
      </c>
      <c r="B165" s="307"/>
      <c r="C165" s="307"/>
      <c r="D165" s="307"/>
      <c r="E165" s="307"/>
      <c r="F165" s="307"/>
      <c r="G165" s="307"/>
      <c r="H165" s="307"/>
      <c r="I165" s="307"/>
      <c r="J165" s="307"/>
      <c r="K165" s="47"/>
      <c r="L165" s="292"/>
      <c r="M165" s="292"/>
      <c r="N165" s="255">
        <f>SUM(K166:M174)</f>
        <v>655351.31000000006</v>
      </c>
      <c r="O165" s="256"/>
      <c r="P165" s="256"/>
      <c r="Q165" s="257"/>
    </row>
    <row r="166" spans="1:17" s="1" customFormat="1" ht="15.75" customHeight="1" x14ac:dyDescent="0.25">
      <c r="A166" s="130" t="s">
        <v>76</v>
      </c>
      <c r="B166" s="130"/>
      <c r="C166" s="130"/>
      <c r="D166" s="130"/>
      <c r="E166" s="130"/>
      <c r="F166" s="130"/>
      <c r="G166" s="130"/>
      <c r="H166" s="130"/>
      <c r="I166" s="130"/>
      <c r="J166" s="130"/>
      <c r="K166" s="284">
        <v>508280.22</v>
      </c>
      <c r="L166" s="284"/>
      <c r="M166" s="285"/>
      <c r="N166" s="286"/>
      <c r="O166" s="287"/>
      <c r="P166" s="287"/>
      <c r="Q166" s="288"/>
    </row>
    <row r="167" spans="1:17" s="1" customFormat="1" ht="16.5" customHeight="1" x14ac:dyDescent="0.25">
      <c r="A167" s="130" t="s">
        <v>77</v>
      </c>
      <c r="B167" s="130"/>
      <c r="C167" s="130"/>
      <c r="D167" s="130"/>
      <c r="E167" s="130"/>
      <c r="F167" s="130"/>
      <c r="G167" s="130"/>
      <c r="H167" s="130"/>
      <c r="I167" s="130"/>
      <c r="J167" s="130"/>
      <c r="K167" s="284">
        <v>29475</v>
      </c>
      <c r="L167" s="284"/>
      <c r="M167" s="285"/>
      <c r="N167" s="286"/>
      <c r="O167" s="287"/>
      <c r="P167" s="287"/>
      <c r="Q167" s="288"/>
    </row>
    <row r="168" spans="1:17" s="1" customFormat="1" ht="16.5" customHeight="1" x14ac:dyDescent="0.25">
      <c r="A168" s="146" t="s">
        <v>328</v>
      </c>
      <c r="B168" s="147"/>
      <c r="C168" s="147"/>
      <c r="D168" s="147"/>
      <c r="E168" s="147"/>
      <c r="F168" s="147"/>
      <c r="G168" s="147"/>
      <c r="H168" s="147"/>
      <c r="I168" s="147"/>
      <c r="J168" s="148"/>
      <c r="K168" s="22">
        <v>8659.7999999999993</v>
      </c>
      <c r="L168" s="23"/>
      <c r="M168" s="23"/>
      <c r="N168" s="286"/>
      <c r="O168" s="287"/>
      <c r="P168" s="287"/>
      <c r="Q168" s="288"/>
    </row>
    <row r="169" spans="1:17" s="1" customFormat="1" ht="16.5" customHeight="1" x14ac:dyDescent="0.25">
      <c r="A169" s="130" t="s">
        <v>99</v>
      </c>
      <c r="B169" s="130"/>
      <c r="C169" s="130"/>
      <c r="D169" s="130"/>
      <c r="E169" s="130"/>
      <c r="F169" s="130"/>
      <c r="G169" s="130"/>
      <c r="H169" s="130"/>
      <c r="I169" s="130"/>
      <c r="J169" s="130"/>
      <c r="K169" s="284">
        <v>66902.399999999994</v>
      </c>
      <c r="L169" s="284"/>
      <c r="M169" s="285"/>
      <c r="N169" s="286"/>
      <c r="O169" s="287"/>
      <c r="P169" s="287"/>
      <c r="Q169" s="288"/>
    </row>
    <row r="170" spans="1:17" s="1" customFormat="1" ht="17.25" customHeight="1" x14ac:dyDescent="0.25">
      <c r="A170" s="130" t="s">
        <v>127</v>
      </c>
      <c r="B170" s="130"/>
      <c r="C170" s="130"/>
      <c r="D170" s="130"/>
      <c r="E170" s="130"/>
      <c r="F170" s="130"/>
      <c r="G170" s="130"/>
      <c r="H170" s="130"/>
      <c r="I170" s="130"/>
      <c r="J170" s="130"/>
      <c r="K170" s="284">
        <v>380.21</v>
      </c>
      <c r="L170" s="284"/>
      <c r="M170" s="285"/>
      <c r="N170" s="286"/>
      <c r="O170" s="287"/>
      <c r="P170" s="287"/>
      <c r="Q170" s="288"/>
    </row>
    <row r="171" spans="1:17" s="1" customFormat="1" ht="16.5" hidden="1" customHeight="1" x14ac:dyDescent="0.25">
      <c r="A171" s="146" t="s">
        <v>138</v>
      </c>
      <c r="B171" s="147"/>
      <c r="C171" s="147"/>
      <c r="D171" s="147"/>
      <c r="E171" s="147"/>
      <c r="F171" s="147"/>
      <c r="G171" s="147"/>
      <c r="H171" s="147"/>
      <c r="I171" s="147"/>
      <c r="J171" s="148"/>
      <c r="K171" s="285">
        <v>0</v>
      </c>
      <c r="L171" s="298"/>
      <c r="M171" s="298"/>
      <c r="N171" s="286"/>
      <c r="O171" s="287"/>
      <c r="P171" s="287"/>
      <c r="Q171" s="288"/>
    </row>
    <row r="172" spans="1:17" s="1" customFormat="1" hidden="1" x14ac:dyDescent="0.25">
      <c r="A172" s="25" t="s">
        <v>152</v>
      </c>
      <c r="B172" s="26"/>
      <c r="C172" s="26"/>
      <c r="D172" s="26"/>
      <c r="E172" s="26"/>
      <c r="F172" s="26"/>
      <c r="G172" s="26"/>
      <c r="H172" s="26"/>
      <c r="I172" s="26"/>
      <c r="J172" s="27"/>
      <c r="K172" s="285">
        <v>0</v>
      </c>
      <c r="L172" s="298"/>
      <c r="M172" s="298"/>
      <c r="N172" s="286"/>
      <c r="O172" s="287"/>
      <c r="P172" s="287"/>
      <c r="Q172" s="288"/>
    </row>
    <row r="173" spans="1:17" s="1" customFormat="1" ht="18" customHeight="1" x14ac:dyDescent="0.25">
      <c r="A173" s="130" t="s">
        <v>91</v>
      </c>
      <c r="B173" s="130"/>
      <c r="C173" s="130"/>
      <c r="D173" s="130"/>
      <c r="E173" s="130"/>
      <c r="F173" s="130"/>
      <c r="G173" s="130"/>
      <c r="H173" s="130"/>
      <c r="I173" s="130"/>
      <c r="J173" s="130"/>
      <c r="K173" s="284">
        <v>20667.88</v>
      </c>
      <c r="L173" s="284"/>
      <c r="M173" s="285"/>
      <c r="N173" s="286"/>
      <c r="O173" s="287"/>
      <c r="P173" s="287"/>
      <c r="Q173" s="288"/>
    </row>
    <row r="174" spans="1:17" s="1" customFormat="1" ht="16.5" customHeight="1" x14ac:dyDescent="0.25">
      <c r="A174" s="130" t="s">
        <v>78</v>
      </c>
      <c r="B174" s="130"/>
      <c r="C174" s="130"/>
      <c r="D174" s="130"/>
      <c r="E174" s="130"/>
      <c r="F174" s="130"/>
      <c r="G174" s="130"/>
      <c r="H174" s="130"/>
      <c r="I174" s="130"/>
      <c r="J174" s="130"/>
      <c r="K174" s="284">
        <v>20985.8</v>
      </c>
      <c r="L174" s="284"/>
      <c r="M174" s="285"/>
      <c r="N174" s="313"/>
      <c r="O174" s="314"/>
      <c r="P174" s="314"/>
      <c r="Q174" s="315"/>
    </row>
    <row r="175" spans="1:17" s="1" customFormat="1" ht="19.5" customHeight="1" x14ac:dyDescent="0.25">
      <c r="A175" s="307" t="s">
        <v>389</v>
      </c>
      <c r="B175" s="307"/>
      <c r="C175" s="307"/>
      <c r="D175" s="307"/>
      <c r="E175" s="307"/>
      <c r="F175" s="307"/>
      <c r="G175" s="307"/>
      <c r="H175" s="307"/>
      <c r="I175" s="307"/>
      <c r="J175" s="307"/>
      <c r="K175" s="47"/>
      <c r="L175" s="292"/>
      <c r="M175" s="292"/>
      <c r="N175" s="255">
        <f>SUM(K176:M181)</f>
        <v>144410265.05000001</v>
      </c>
      <c r="O175" s="256"/>
      <c r="P175" s="256"/>
      <c r="Q175" s="257"/>
    </row>
    <row r="176" spans="1:17" s="1" customFormat="1" ht="18" customHeight="1" x14ac:dyDescent="0.25">
      <c r="A176" s="130" t="s">
        <v>96</v>
      </c>
      <c r="B176" s="130"/>
      <c r="C176" s="130"/>
      <c r="D176" s="130"/>
      <c r="E176" s="130"/>
      <c r="F176" s="130"/>
      <c r="G176" s="130"/>
      <c r="H176" s="130"/>
      <c r="I176" s="130"/>
      <c r="J176" s="130"/>
      <c r="K176" s="284">
        <v>124884049</v>
      </c>
      <c r="L176" s="284"/>
      <c r="M176" s="285"/>
      <c r="N176" s="258"/>
      <c r="O176" s="259"/>
      <c r="P176" s="259"/>
      <c r="Q176" s="260"/>
    </row>
    <row r="177" spans="1:17" s="1" customFormat="1" ht="18" customHeight="1" x14ac:dyDescent="0.25">
      <c r="A177" s="130" t="s">
        <v>236</v>
      </c>
      <c r="B177" s="130"/>
      <c r="C177" s="130"/>
      <c r="D177" s="130"/>
      <c r="E177" s="130"/>
      <c r="F177" s="130"/>
      <c r="G177" s="130"/>
      <c r="H177" s="130"/>
      <c r="I177" s="130"/>
      <c r="J177" s="130"/>
      <c r="K177" s="284">
        <f>66423.6+268550.8</f>
        <v>334974.40000000002</v>
      </c>
      <c r="L177" s="284"/>
      <c r="M177" s="285"/>
      <c r="N177" s="258"/>
      <c r="O177" s="259"/>
      <c r="P177" s="259"/>
      <c r="Q177" s="260"/>
    </row>
    <row r="178" spans="1:17" s="1" customFormat="1" ht="17.25" customHeight="1" x14ac:dyDescent="0.25">
      <c r="A178" s="130" t="s">
        <v>97</v>
      </c>
      <c r="B178" s="130"/>
      <c r="C178" s="130"/>
      <c r="D178" s="130"/>
      <c r="E178" s="130"/>
      <c r="F178" s="130"/>
      <c r="G178" s="130"/>
      <c r="H178" s="130"/>
      <c r="I178" s="130"/>
      <c r="J178" s="130"/>
      <c r="K178" s="284">
        <v>19171683</v>
      </c>
      <c r="L178" s="284"/>
      <c r="M178" s="285"/>
      <c r="N178" s="258"/>
      <c r="O178" s="259"/>
      <c r="P178" s="259"/>
      <c r="Q178" s="260"/>
    </row>
    <row r="179" spans="1:17" s="1" customFormat="1" ht="16.5" customHeight="1" x14ac:dyDescent="0.25">
      <c r="A179" s="130" t="s">
        <v>95</v>
      </c>
      <c r="B179" s="130"/>
      <c r="C179" s="130"/>
      <c r="D179" s="130"/>
      <c r="E179" s="130"/>
      <c r="F179" s="130"/>
      <c r="G179" s="130"/>
      <c r="H179" s="130"/>
      <c r="I179" s="130"/>
      <c r="J179" s="130"/>
      <c r="K179" s="284">
        <f>19243.54+315.11</f>
        <v>19558.650000000001</v>
      </c>
      <c r="L179" s="284"/>
      <c r="M179" s="285"/>
      <c r="N179" s="258"/>
      <c r="O179" s="259"/>
      <c r="P179" s="259"/>
      <c r="Q179" s="260"/>
    </row>
    <row r="180" spans="1:17" s="1" customFormat="1" hidden="1" x14ac:dyDescent="0.25">
      <c r="A180" s="130" t="s">
        <v>88</v>
      </c>
      <c r="B180" s="130"/>
      <c r="C180" s="130"/>
      <c r="D180" s="130"/>
      <c r="E180" s="130"/>
      <c r="F180" s="130"/>
      <c r="G180" s="130"/>
      <c r="H180" s="130"/>
      <c r="I180" s="130"/>
      <c r="J180" s="130"/>
      <c r="K180" s="284">
        <v>0</v>
      </c>
      <c r="L180" s="284"/>
      <c r="M180" s="285"/>
      <c r="N180" s="317"/>
      <c r="O180" s="317"/>
      <c r="P180" s="317"/>
      <c r="Q180" s="317"/>
    </row>
    <row r="181" spans="1:17" s="1" customFormat="1" ht="26.25" hidden="1" customHeight="1" x14ac:dyDescent="0.25">
      <c r="A181" s="316" t="s">
        <v>295</v>
      </c>
      <c r="B181" s="316"/>
      <c r="C181" s="316"/>
      <c r="D181" s="316"/>
      <c r="E181" s="316"/>
      <c r="F181" s="316"/>
      <c r="G181" s="316"/>
      <c r="H181" s="316"/>
      <c r="I181" s="316"/>
      <c r="J181" s="316"/>
      <c r="K181" s="284">
        <v>0</v>
      </c>
      <c r="L181" s="284"/>
      <c r="M181" s="285"/>
      <c r="N181" s="271"/>
      <c r="O181" s="272"/>
      <c r="P181" s="272"/>
      <c r="Q181" s="273"/>
    </row>
    <row r="182" spans="1:17" s="1" customFormat="1" ht="22.5" customHeight="1" x14ac:dyDescent="0.25">
      <c r="A182" s="307" t="s">
        <v>61</v>
      </c>
      <c r="B182" s="307"/>
      <c r="C182" s="307"/>
      <c r="D182" s="307"/>
      <c r="E182" s="307"/>
      <c r="F182" s="307"/>
      <c r="G182" s="307"/>
      <c r="H182" s="307"/>
      <c r="I182" s="307"/>
      <c r="J182" s="307"/>
      <c r="K182" s="47"/>
      <c r="L182" s="292"/>
      <c r="M182" s="292"/>
      <c r="N182" s="255">
        <f>SUM(K183:M188)</f>
        <v>75061073.349999994</v>
      </c>
      <c r="O182" s="256"/>
      <c r="P182" s="256"/>
      <c r="Q182" s="257"/>
    </row>
    <row r="183" spans="1:17" s="1" customFormat="1" x14ac:dyDescent="0.25">
      <c r="A183" s="131" t="s">
        <v>241</v>
      </c>
      <c r="B183" s="131"/>
      <c r="C183" s="131"/>
      <c r="D183" s="131"/>
      <c r="E183" s="131"/>
      <c r="F183" s="131"/>
      <c r="G183" s="131"/>
      <c r="H183" s="131"/>
      <c r="I183" s="131"/>
      <c r="J183" s="131"/>
      <c r="K183" s="284">
        <v>3280974</v>
      </c>
      <c r="L183" s="284"/>
      <c r="M183" s="285"/>
      <c r="N183" s="258"/>
      <c r="O183" s="259"/>
      <c r="P183" s="259"/>
      <c r="Q183" s="260"/>
    </row>
    <row r="184" spans="1:17" s="1" customFormat="1" ht="32.25" customHeight="1" x14ac:dyDescent="0.25">
      <c r="A184" s="25" t="s">
        <v>296</v>
      </c>
      <c r="B184" s="26"/>
      <c r="C184" s="26"/>
      <c r="D184" s="26"/>
      <c r="E184" s="26"/>
      <c r="F184" s="26"/>
      <c r="G184" s="26"/>
      <c r="H184" s="26"/>
      <c r="I184" s="26"/>
      <c r="J184" s="27"/>
      <c r="K184" s="22">
        <f>1101.78+172.85</f>
        <v>1274.6299999999999</v>
      </c>
      <c r="L184" s="23"/>
      <c r="M184" s="23"/>
      <c r="N184" s="258"/>
      <c r="O184" s="259"/>
      <c r="P184" s="259"/>
      <c r="Q184" s="260"/>
    </row>
    <row r="185" spans="1:17" s="1" customFormat="1" x14ac:dyDescent="0.25">
      <c r="A185" s="131" t="s">
        <v>181</v>
      </c>
      <c r="B185" s="131"/>
      <c r="C185" s="131"/>
      <c r="D185" s="131"/>
      <c r="E185" s="131"/>
      <c r="F185" s="131"/>
      <c r="G185" s="131"/>
      <c r="H185" s="131"/>
      <c r="I185" s="131"/>
      <c r="J185" s="131"/>
      <c r="K185" s="284">
        <v>14037686</v>
      </c>
      <c r="L185" s="284"/>
      <c r="M185" s="285"/>
      <c r="N185" s="258"/>
      <c r="O185" s="259"/>
      <c r="P185" s="259"/>
      <c r="Q185" s="260"/>
    </row>
    <row r="186" spans="1:17" s="1" customFormat="1" ht="26.25" customHeight="1" x14ac:dyDescent="0.25">
      <c r="A186" s="25" t="s">
        <v>297</v>
      </c>
      <c r="B186" s="26"/>
      <c r="C186" s="26"/>
      <c r="D186" s="26"/>
      <c r="E186" s="26"/>
      <c r="F186" s="26"/>
      <c r="G186" s="26"/>
      <c r="H186" s="26"/>
      <c r="I186" s="26"/>
      <c r="J186" s="27"/>
      <c r="K186" s="22">
        <f>6204.99+745.49</f>
        <v>6950.48</v>
      </c>
      <c r="L186" s="23"/>
      <c r="M186" s="23"/>
      <c r="N186" s="258"/>
      <c r="O186" s="259"/>
      <c r="P186" s="259"/>
      <c r="Q186" s="260"/>
    </row>
    <row r="187" spans="1:17" s="1" customFormat="1" ht="43.5" customHeight="1" x14ac:dyDescent="0.25">
      <c r="A187" s="131" t="s">
        <v>359</v>
      </c>
      <c r="B187" s="131"/>
      <c r="C187" s="131"/>
      <c r="D187" s="131"/>
      <c r="E187" s="131"/>
      <c r="F187" s="131"/>
      <c r="G187" s="131"/>
      <c r="H187" s="131"/>
      <c r="I187" s="131"/>
      <c r="J187" s="131"/>
      <c r="K187" s="284">
        <v>11834188.24</v>
      </c>
      <c r="L187" s="284"/>
      <c r="M187" s="285"/>
      <c r="N187" s="271"/>
      <c r="O187" s="272"/>
      <c r="P187" s="272"/>
      <c r="Q187" s="273"/>
    </row>
    <row r="188" spans="1:17" s="1" customFormat="1" ht="49.5" customHeight="1" x14ac:dyDescent="0.25">
      <c r="A188" s="25" t="s">
        <v>360</v>
      </c>
      <c r="B188" s="26"/>
      <c r="C188" s="26"/>
      <c r="D188" s="26"/>
      <c r="E188" s="26"/>
      <c r="F188" s="26"/>
      <c r="G188" s="26"/>
      <c r="H188" s="26"/>
      <c r="I188" s="26"/>
      <c r="J188" s="27"/>
      <c r="K188" s="22">
        <v>45900000</v>
      </c>
      <c r="L188" s="23"/>
      <c r="M188" s="23"/>
      <c r="N188" s="22"/>
      <c r="O188" s="23"/>
      <c r="P188" s="23"/>
      <c r="Q188" s="24"/>
    </row>
    <row r="189" spans="1:17" s="1" customFormat="1" ht="20.25" customHeight="1" x14ac:dyDescent="0.25">
      <c r="A189" s="328" t="s">
        <v>2</v>
      </c>
      <c r="B189" s="328"/>
      <c r="C189" s="328"/>
      <c r="D189" s="328"/>
      <c r="E189" s="328"/>
      <c r="F189" s="328"/>
      <c r="G189" s="328"/>
      <c r="H189" s="328"/>
      <c r="I189" s="328"/>
      <c r="J189" s="328"/>
      <c r="K189" s="329">
        <f>+N144+N156+N159+N165+N175+N182</f>
        <v>1241224315.8999996</v>
      </c>
      <c r="L189" s="329"/>
      <c r="M189" s="329"/>
      <c r="N189" s="330"/>
      <c r="O189" s="330"/>
      <c r="P189" s="330"/>
      <c r="Q189" s="330"/>
    </row>
    <row r="190" spans="1:17" s="1" customFormat="1" x14ac:dyDescent="0.25">
      <c r="A190" s="187"/>
      <c r="B190" s="188"/>
      <c r="C190" s="188"/>
      <c r="D190" s="188"/>
      <c r="E190" s="188"/>
      <c r="F190" s="188"/>
      <c r="G190" s="188"/>
      <c r="H190" s="188"/>
      <c r="I190" s="188"/>
      <c r="J190" s="188"/>
      <c r="K190" s="188"/>
      <c r="L190" s="188"/>
      <c r="M190" s="188"/>
      <c r="N190" s="188"/>
      <c r="O190" s="188"/>
      <c r="P190" s="188"/>
      <c r="Q190" s="189"/>
    </row>
    <row r="191" spans="1:17" s="1" customFormat="1" ht="20.25" customHeight="1" x14ac:dyDescent="0.25">
      <c r="A191" s="307" t="s">
        <v>16</v>
      </c>
      <c r="B191" s="307"/>
      <c r="C191" s="307"/>
      <c r="D191" s="307"/>
      <c r="E191" s="307"/>
      <c r="F191" s="307"/>
      <c r="G191" s="307"/>
      <c r="H191" s="307"/>
      <c r="I191" s="307"/>
      <c r="J191" s="307"/>
      <c r="K191" s="45">
        <f>+L140+K189</f>
        <v>1544636606.1799996</v>
      </c>
      <c r="L191" s="331"/>
      <c r="M191" s="331"/>
      <c r="N191" s="331"/>
      <c r="O191" s="331"/>
      <c r="P191" s="331"/>
      <c r="Q191" s="46"/>
    </row>
    <row r="192" spans="1:17" s="1" customFormat="1" ht="9.75" customHeight="1" x14ac:dyDescent="0.25">
      <c r="A192" s="465"/>
      <c r="B192" s="466"/>
      <c r="C192" s="466"/>
      <c r="D192" s="466"/>
      <c r="E192" s="466"/>
      <c r="F192" s="466"/>
      <c r="G192" s="466"/>
      <c r="H192" s="466"/>
      <c r="I192" s="466"/>
      <c r="J192" s="466"/>
      <c r="K192" s="466"/>
      <c r="L192" s="466"/>
      <c r="M192" s="466"/>
      <c r="N192" s="466"/>
      <c r="O192" s="466"/>
      <c r="P192" s="466"/>
      <c r="Q192" s="467"/>
    </row>
    <row r="193" spans="1:18" s="1" customFormat="1" ht="78" customHeight="1" x14ac:dyDescent="0.25">
      <c r="A193" s="100" t="s">
        <v>377</v>
      </c>
      <c r="B193" s="101"/>
      <c r="C193" s="101"/>
      <c r="D193" s="101"/>
      <c r="E193" s="101"/>
      <c r="F193" s="101"/>
      <c r="G193" s="101"/>
      <c r="H193" s="101"/>
      <c r="I193" s="101"/>
      <c r="J193" s="101"/>
      <c r="K193" s="101"/>
      <c r="L193" s="101"/>
      <c r="M193" s="101"/>
      <c r="N193" s="101"/>
      <c r="O193" s="101"/>
      <c r="P193" s="101"/>
      <c r="Q193" s="102"/>
    </row>
    <row r="194" spans="1:18" s="1" customFormat="1" x14ac:dyDescent="0.25">
      <c r="A194" s="281"/>
      <c r="B194" s="282"/>
      <c r="C194" s="282"/>
      <c r="D194" s="282"/>
      <c r="E194" s="282"/>
      <c r="F194" s="282"/>
      <c r="G194" s="282"/>
      <c r="H194" s="282"/>
      <c r="I194" s="282"/>
      <c r="J194" s="282"/>
      <c r="K194" s="282"/>
      <c r="L194" s="282"/>
      <c r="M194" s="282"/>
      <c r="N194" s="282"/>
      <c r="O194" s="282"/>
      <c r="P194" s="282"/>
      <c r="Q194" s="283"/>
    </row>
    <row r="195" spans="1:18" s="1" customFormat="1" ht="18" customHeight="1" x14ac:dyDescent="0.25">
      <c r="A195" s="265" t="s">
        <v>308</v>
      </c>
      <c r="B195" s="265"/>
      <c r="C195" s="265"/>
      <c r="D195" s="265"/>
      <c r="E195" s="265"/>
      <c r="F195" s="265"/>
      <c r="G195" s="265"/>
      <c r="H195" s="265"/>
      <c r="I195" s="265"/>
      <c r="J195" s="265"/>
      <c r="K195" s="265"/>
      <c r="L195" s="265"/>
      <c r="M195" s="265"/>
      <c r="N195" s="265"/>
      <c r="O195" s="265"/>
      <c r="P195" s="265"/>
      <c r="Q195" s="265"/>
      <c r="R195" s="14"/>
    </row>
    <row r="196" spans="1:18" s="1" customFormat="1" ht="14.25" customHeight="1" x14ac:dyDescent="0.25">
      <c r="A196" s="243"/>
      <c r="B196" s="244"/>
      <c r="C196" s="244"/>
      <c r="D196" s="244"/>
      <c r="E196" s="244"/>
      <c r="F196" s="244"/>
      <c r="G196" s="244"/>
      <c r="H196" s="244"/>
      <c r="I196" s="244"/>
      <c r="J196" s="244"/>
      <c r="K196" s="244"/>
      <c r="L196" s="244"/>
      <c r="M196" s="244"/>
      <c r="N196" s="244"/>
      <c r="O196" s="244"/>
      <c r="P196" s="244"/>
      <c r="Q196" s="245"/>
      <c r="R196" s="14"/>
    </row>
    <row r="197" spans="1:18" s="1" customFormat="1" ht="65.25" customHeight="1" x14ac:dyDescent="0.25">
      <c r="A197" s="332" t="s">
        <v>322</v>
      </c>
      <c r="B197" s="333"/>
      <c r="C197" s="333"/>
      <c r="D197" s="333"/>
      <c r="E197" s="333"/>
      <c r="F197" s="333"/>
      <c r="G197" s="333"/>
      <c r="H197" s="333"/>
      <c r="I197" s="333"/>
      <c r="J197" s="333"/>
      <c r="K197" s="333"/>
      <c r="L197" s="333"/>
      <c r="M197" s="333"/>
      <c r="N197" s="333"/>
      <c r="O197" s="333"/>
      <c r="P197" s="333"/>
      <c r="Q197" s="334"/>
      <c r="R197" s="14"/>
    </row>
    <row r="198" spans="1:18" s="1" customFormat="1" ht="15.75" x14ac:dyDescent="0.25">
      <c r="A198" s="243" t="s">
        <v>311</v>
      </c>
      <c r="B198" s="244"/>
      <c r="C198" s="244"/>
      <c r="D198" s="244"/>
      <c r="E198" s="244"/>
      <c r="F198" s="244"/>
      <c r="G198" s="244"/>
      <c r="H198" s="244"/>
      <c r="I198" s="245"/>
      <c r="J198" s="243" t="s">
        <v>355</v>
      </c>
      <c r="K198" s="244"/>
      <c r="L198" s="245"/>
      <c r="M198" s="335" t="s">
        <v>312</v>
      </c>
      <c r="N198" s="335"/>
      <c r="O198" s="335"/>
      <c r="P198" s="335"/>
      <c r="Q198" s="335"/>
      <c r="R198" s="14"/>
    </row>
    <row r="199" spans="1:18" s="1" customFormat="1" ht="15.75" customHeight="1" x14ac:dyDescent="0.25">
      <c r="A199" s="31" t="s">
        <v>314</v>
      </c>
      <c r="B199" s="32"/>
      <c r="C199" s="32"/>
      <c r="D199" s="32"/>
      <c r="E199" s="32"/>
      <c r="F199" s="32"/>
      <c r="G199" s="32"/>
      <c r="H199" s="32"/>
      <c r="I199" s="33"/>
      <c r="J199" s="34">
        <v>478469955.31</v>
      </c>
      <c r="K199" s="35"/>
      <c r="L199" s="36"/>
      <c r="M199" s="28">
        <f t="shared" ref="M199:M210" si="0">(100%/J$211)*(J199)</f>
        <v>0.51631509457671321</v>
      </c>
      <c r="N199" s="29"/>
      <c r="O199" s="29"/>
      <c r="P199" s="29"/>
      <c r="Q199" s="30"/>
      <c r="R199" s="14"/>
    </row>
    <row r="200" spans="1:18" s="1" customFormat="1" ht="15.75" customHeight="1" x14ac:dyDescent="0.25">
      <c r="A200" s="31" t="s">
        <v>313</v>
      </c>
      <c r="B200" s="32"/>
      <c r="C200" s="32"/>
      <c r="D200" s="32"/>
      <c r="E200" s="32"/>
      <c r="F200" s="32"/>
      <c r="G200" s="32"/>
      <c r="H200" s="32"/>
      <c r="I200" s="33"/>
      <c r="J200" s="34">
        <v>39533088.539999999</v>
      </c>
      <c r="K200" s="35"/>
      <c r="L200" s="36"/>
      <c r="M200" s="28">
        <f t="shared" si="0"/>
        <v>4.2660004294763035E-2</v>
      </c>
      <c r="N200" s="29"/>
      <c r="O200" s="29"/>
      <c r="P200" s="29"/>
      <c r="Q200" s="30"/>
      <c r="R200" s="14"/>
    </row>
    <row r="201" spans="1:18" s="1" customFormat="1" ht="15.75" customHeight="1" x14ac:dyDescent="0.25">
      <c r="A201" s="31" t="s">
        <v>315</v>
      </c>
      <c r="B201" s="32"/>
      <c r="C201" s="32"/>
      <c r="D201" s="32"/>
      <c r="E201" s="32"/>
      <c r="F201" s="32"/>
      <c r="G201" s="32"/>
      <c r="H201" s="32"/>
      <c r="I201" s="33"/>
      <c r="J201" s="34">
        <v>173823881.34</v>
      </c>
      <c r="K201" s="35"/>
      <c r="L201" s="36"/>
      <c r="M201" s="28">
        <f t="shared" si="0"/>
        <v>0.18757268400605415</v>
      </c>
      <c r="N201" s="29"/>
      <c r="O201" s="29"/>
      <c r="P201" s="29"/>
      <c r="Q201" s="30"/>
      <c r="R201" s="14"/>
    </row>
    <row r="202" spans="1:18" s="1" customFormat="1" ht="15.75" customHeight="1" x14ac:dyDescent="0.25">
      <c r="A202" s="54" t="s">
        <v>316</v>
      </c>
      <c r="B202" s="54"/>
      <c r="C202" s="54"/>
      <c r="D202" s="54"/>
      <c r="E202" s="54"/>
      <c r="F202" s="54"/>
      <c r="G202" s="54"/>
      <c r="H202" s="54"/>
      <c r="I202" s="54"/>
      <c r="J202" s="55">
        <v>79443375.180000007</v>
      </c>
      <c r="K202" s="55"/>
      <c r="L202" s="55"/>
      <c r="M202" s="28">
        <f t="shared" si="0"/>
        <v>8.5727041613259974E-2</v>
      </c>
      <c r="N202" s="29"/>
      <c r="O202" s="29"/>
      <c r="P202" s="29"/>
      <c r="Q202" s="30"/>
      <c r="R202" s="14"/>
    </row>
    <row r="203" spans="1:18" s="1" customFormat="1" ht="15.75" customHeight="1" x14ac:dyDescent="0.25">
      <c r="A203" s="54" t="s">
        <v>317</v>
      </c>
      <c r="B203" s="54"/>
      <c r="C203" s="54"/>
      <c r="D203" s="54"/>
      <c r="E203" s="54"/>
      <c r="F203" s="54"/>
      <c r="G203" s="54"/>
      <c r="H203" s="54"/>
      <c r="I203" s="54"/>
      <c r="J203" s="55">
        <v>42503223.25</v>
      </c>
      <c r="K203" s="55"/>
      <c r="L203" s="55"/>
      <c r="M203" s="28">
        <f t="shared" si="0"/>
        <v>4.5865065274413593E-2</v>
      </c>
      <c r="N203" s="29"/>
      <c r="O203" s="29"/>
      <c r="P203" s="29"/>
      <c r="Q203" s="30"/>
      <c r="R203" s="14"/>
    </row>
    <row r="204" spans="1:18" s="1" customFormat="1" ht="15.75" customHeight="1" x14ac:dyDescent="0.25">
      <c r="A204" s="54" t="s">
        <v>318</v>
      </c>
      <c r="B204" s="54"/>
      <c r="C204" s="54"/>
      <c r="D204" s="54"/>
      <c r="E204" s="54"/>
      <c r="F204" s="54"/>
      <c r="G204" s="54"/>
      <c r="H204" s="54"/>
      <c r="I204" s="54"/>
      <c r="J204" s="55">
        <v>395497.8</v>
      </c>
      <c r="K204" s="55"/>
      <c r="L204" s="55"/>
      <c r="M204" s="28">
        <f t="shared" si="0"/>
        <v>4.2678015985262889E-4</v>
      </c>
      <c r="N204" s="29"/>
      <c r="O204" s="29"/>
      <c r="P204" s="29"/>
      <c r="Q204" s="30"/>
      <c r="R204" s="14"/>
    </row>
    <row r="205" spans="1:18" s="1" customFormat="1" ht="15.75" customHeight="1" x14ac:dyDescent="0.25">
      <c r="A205" s="31" t="s">
        <v>329</v>
      </c>
      <c r="B205" s="32"/>
      <c r="C205" s="32"/>
      <c r="D205" s="32"/>
      <c r="E205" s="32"/>
      <c r="F205" s="32"/>
      <c r="G205" s="32"/>
      <c r="H205" s="32"/>
      <c r="I205" s="33"/>
      <c r="J205" s="34">
        <v>2195362.3199999998</v>
      </c>
      <c r="K205" s="35"/>
      <c r="L205" s="36"/>
      <c r="M205" s="28">
        <f t="shared" si="0"/>
        <v>2.3690070636651788E-3</v>
      </c>
      <c r="N205" s="29"/>
      <c r="O205" s="29"/>
      <c r="P205" s="29"/>
      <c r="Q205" s="30"/>
      <c r="R205" s="14"/>
    </row>
    <row r="206" spans="1:18" s="1" customFormat="1" ht="15.75" customHeight="1" x14ac:dyDescent="0.25">
      <c r="A206" s="54" t="s">
        <v>319</v>
      </c>
      <c r="B206" s="54"/>
      <c r="C206" s="54"/>
      <c r="D206" s="54"/>
      <c r="E206" s="54"/>
      <c r="F206" s="54"/>
      <c r="G206" s="54"/>
      <c r="H206" s="54"/>
      <c r="I206" s="54"/>
      <c r="J206" s="55">
        <v>9068646.0600000005</v>
      </c>
      <c r="K206" s="55"/>
      <c r="L206" s="55"/>
      <c r="M206" s="28">
        <f t="shared" si="0"/>
        <v>9.7859411989996235E-3</v>
      </c>
      <c r="N206" s="29"/>
      <c r="O206" s="29"/>
      <c r="P206" s="29"/>
      <c r="Q206" s="30"/>
      <c r="R206" s="14"/>
    </row>
    <row r="207" spans="1:18" s="1" customFormat="1" ht="15.75" customHeight="1" x14ac:dyDescent="0.25">
      <c r="A207" s="31" t="s">
        <v>330</v>
      </c>
      <c r="B207" s="32"/>
      <c r="C207" s="32"/>
      <c r="D207" s="32"/>
      <c r="E207" s="32"/>
      <c r="F207" s="32"/>
      <c r="G207" s="32"/>
      <c r="H207" s="32"/>
      <c r="I207" s="33"/>
      <c r="J207" s="34">
        <v>187606.8</v>
      </c>
      <c r="K207" s="35"/>
      <c r="L207" s="36"/>
      <c r="M207" s="28">
        <f t="shared" si="0"/>
        <v>2.0244577869570998E-4</v>
      </c>
      <c r="N207" s="29"/>
      <c r="O207" s="29"/>
      <c r="P207" s="29"/>
      <c r="Q207" s="30"/>
      <c r="R207" s="14"/>
    </row>
    <row r="208" spans="1:18" s="1" customFormat="1" ht="15.75" customHeight="1" x14ac:dyDescent="0.25">
      <c r="A208" s="31" t="s">
        <v>361</v>
      </c>
      <c r="B208" s="32"/>
      <c r="C208" s="32"/>
      <c r="D208" s="32"/>
      <c r="E208" s="32"/>
      <c r="F208" s="32"/>
      <c r="G208" s="32"/>
      <c r="H208" s="32"/>
      <c r="I208" s="33"/>
      <c r="J208" s="34">
        <v>926374</v>
      </c>
      <c r="K208" s="35"/>
      <c r="L208" s="36"/>
      <c r="M208" s="28">
        <f t="shared" si="0"/>
        <v>9.9964663217676371E-4</v>
      </c>
      <c r="N208" s="29"/>
      <c r="O208" s="29"/>
      <c r="P208" s="29"/>
      <c r="Q208" s="30"/>
      <c r="R208" s="14"/>
    </row>
    <row r="209" spans="1:18" s="1" customFormat="1" ht="15.75" customHeight="1" x14ac:dyDescent="0.25">
      <c r="A209" s="31" t="s">
        <v>40</v>
      </c>
      <c r="B209" s="32"/>
      <c r="C209" s="32"/>
      <c r="D209" s="32"/>
      <c r="E209" s="32"/>
      <c r="F209" s="32"/>
      <c r="G209" s="32"/>
      <c r="H209" s="32"/>
      <c r="I209" s="33"/>
      <c r="J209" s="34">
        <v>19546347.379999999</v>
      </c>
      <c r="K209" s="35"/>
      <c r="L209" s="36"/>
      <c r="M209" s="28">
        <f t="shared" si="0"/>
        <v>2.1092388527499808E-2</v>
      </c>
      <c r="N209" s="29"/>
      <c r="O209" s="29"/>
      <c r="P209" s="29"/>
      <c r="Q209" s="30"/>
      <c r="R209" s="14"/>
    </row>
    <row r="210" spans="1:18" s="1" customFormat="1" ht="15.75" customHeight="1" x14ac:dyDescent="0.25">
      <c r="A210" s="54" t="s">
        <v>320</v>
      </c>
      <c r="B210" s="54"/>
      <c r="C210" s="54"/>
      <c r="D210" s="54"/>
      <c r="E210" s="54"/>
      <c r="F210" s="54"/>
      <c r="G210" s="54"/>
      <c r="H210" s="54"/>
      <c r="I210" s="54"/>
      <c r="J210" s="55">
        <v>80608108.5</v>
      </c>
      <c r="K210" s="55"/>
      <c r="L210" s="55"/>
      <c r="M210" s="28">
        <f t="shared" si="0"/>
        <v>8.6983900873906381E-2</v>
      </c>
      <c r="N210" s="29"/>
      <c r="O210" s="29"/>
      <c r="P210" s="29"/>
      <c r="Q210" s="30"/>
      <c r="R210" s="14"/>
    </row>
    <row r="211" spans="1:18" s="1" customFormat="1" ht="15.75" customHeight="1" x14ac:dyDescent="0.25">
      <c r="A211" s="51" t="s">
        <v>165</v>
      </c>
      <c r="B211" s="51"/>
      <c r="C211" s="51"/>
      <c r="D211" s="51"/>
      <c r="E211" s="51"/>
      <c r="F211" s="51"/>
      <c r="G211" s="51"/>
      <c r="H211" s="51"/>
      <c r="I211" s="51"/>
      <c r="J211" s="52">
        <f>SUM(J199:L210)</f>
        <v>926701466.48000002</v>
      </c>
      <c r="K211" s="52"/>
      <c r="L211" s="52"/>
      <c r="M211" s="53">
        <f>SUM(M199:Q210)</f>
        <v>1</v>
      </c>
      <c r="N211" s="51"/>
      <c r="O211" s="51"/>
      <c r="P211" s="51"/>
      <c r="Q211" s="51"/>
      <c r="R211" s="14"/>
    </row>
    <row r="212" spans="1:18" s="1" customFormat="1" ht="18" customHeight="1" x14ac:dyDescent="0.25">
      <c r="A212" s="281"/>
      <c r="B212" s="282"/>
      <c r="C212" s="282"/>
      <c r="D212" s="282"/>
      <c r="E212" s="282"/>
      <c r="F212" s="282"/>
      <c r="G212" s="282"/>
      <c r="H212" s="282"/>
      <c r="I212" s="282"/>
      <c r="J212" s="282"/>
      <c r="K212" s="282"/>
      <c r="L212" s="282"/>
      <c r="M212" s="282"/>
      <c r="N212" s="282"/>
      <c r="O212" s="282"/>
      <c r="P212" s="282"/>
      <c r="Q212" s="283"/>
    </row>
    <row r="213" spans="1:18" ht="18.75" x14ac:dyDescent="0.25">
      <c r="A213" s="261" t="s">
        <v>260</v>
      </c>
      <c r="B213" s="261"/>
      <c r="C213" s="261"/>
      <c r="D213" s="261"/>
      <c r="E213" s="261"/>
      <c r="F213" s="261"/>
      <c r="G213" s="261"/>
      <c r="H213" s="261"/>
      <c r="I213" s="261"/>
      <c r="J213" s="261"/>
      <c r="K213" s="261"/>
      <c r="L213" s="261"/>
      <c r="M213" s="261"/>
      <c r="N213" s="261"/>
      <c r="O213" s="261"/>
      <c r="P213" s="261"/>
      <c r="Q213" s="261"/>
    </row>
    <row r="214" spans="1:18" x14ac:dyDescent="0.25">
      <c r="A214" s="318"/>
      <c r="B214" s="267"/>
      <c r="C214" s="267"/>
      <c r="D214" s="267"/>
      <c r="E214" s="267"/>
      <c r="F214" s="267"/>
      <c r="G214" s="267"/>
      <c r="H214" s="267"/>
      <c r="I214" s="267"/>
      <c r="J214" s="267"/>
      <c r="K214" s="267"/>
      <c r="L214" s="267"/>
      <c r="M214" s="267"/>
      <c r="N214" s="267"/>
      <c r="O214" s="267"/>
      <c r="P214" s="267"/>
      <c r="Q214" s="319"/>
    </row>
    <row r="215" spans="1:18" ht="15.75" x14ac:dyDescent="0.25">
      <c r="A215" s="320" t="s">
        <v>272</v>
      </c>
      <c r="B215" s="321"/>
      <c r="C215" s="321"/>
      <c r="D215" s="321"/>
      <c r="E215" s="321"/>
      <c r="F215" s="321"/>
      <c r="G215" s="321"/>
      <c r="H215" s="321"/>
      <c r="I215" s="321"/>
      <c r="J215" s="321"/>
      <c r="K215" s="321"/>
      <c r="L215" s="321"/>
      <c r="M215" s="321"/>
      <c r="N215" s="321"/>
      <c r="O215" s="321"/>
      <c r="P215" s="321"/>
      <c r="Q215" s="322"/>
    </row>
    <row r="216" spans="1:18" x14ac:dyDescent="0.25">
      <c r="A216" s="323" t="s">
        <v>261</v>
      </c>
      <c r="B216" s="324"/>
      <c r="C216" s="324"/>
      <c r="D216" s="324"/>
      <c r="E216" s="324"/>
      <c r="F216" s="324"/>
      <c r="G216" s="324"/>
      <c r="H216" s="324"/>
      <c r="I216" s="324"/>
      <c r="J216" s="324"/>
      <c r="K216" s="324"/>
      <c r="L216" s="324"/>
      <c r="M216" s="324"/>
      <c r="N216" s="324"/>
      <c r="O216" s="324"/>
      <c r="P216" s="324"/>
      <c r="Q216" s="325"/>
    </row>
    <row r="217" spans="1:18" x14ac:dyDescent="0.25">
      <c r="A217" s="252" t="s">
        <v>261</v>
      </c>
      <c r="B217" s="253"/>
      <c r="C217" s="253"/>
      <c r="D217" s="253"/>
      <c r="E217" s="253"/>
      <c r="F217" s="253"/>
      <c r="G217" s="253"/>
      <c r="H217" s="253"/>
      <c r="I217" s="253"/>
      <c r="J217" s="253"/>
      <c r="K217" s="253"/>
      <c r="L217" s="326">
        <f>+L219+L221</f>
        <v>876804946.47000003</v>
      </c>
      <c r="M217" s="326"/>
      <c r="N217" s="326"/>
      <c r="O217" s="326"/>
      <c r="P217" s="326"/>
      <c r="Q217" s="327"/>
    </row>
    <row r="218" spans="1:18" x14ac:dyDescent="0.25">
      <c r="A218" s="346"/>
      <c r="B218" s="347"/>
      <c r="C218" s="347"/>
      <c r="D218" s="347"/>
      <c r="E218" s="347"/>
      <c r="F218" s="347"/>
      <c r="G218" s="347"/>
      <c r="H218" s="347"/>
      <c r="I218" s="347"/>
      <c r="J218" s="347"/>
      <c r="K218" s="347"/>
      <c r="L218" s="347"/>
      <c r="M218" s="347"/>
      <c r="N218" s="347"/>
      <c r="O218" s="347"/>
      <c r="P218" s="347"/>
      <c r="Q218" s="348"/>
    </row>
    <row r="219" spans="1:18" x14ac:dyDescent="0.25">
      <c r="A219" s="252" t="s">
        <v>262</v>
      </c>
      <c r="B219" s="253"/>
      <c r="C219" s="253"/>
      <c r="D219" s="253"/>
      <c r="E219" s="253"/>
      <c r="F219" s="253"/>
      <c r="G219" s="253"/>
      <c r="H219" s="253"/>
      <c r="I219" s="253"/>
      <c r="J219" s="253"/>
      <c r="K219" s="253"/>
      <c r="L219" s="326">
        <v>2185010.14</v>
      </c>
      <c r="M219" s="326"/>
      <c r="N219" s="326"/>
      <c r="O219" s="326"/>
      <c r="P219" s="326"/>
      <c r="Q219" s="327"/>
    </row>
    <row r="220" spans="1:18" x14ac:dyDescent="0.25">
      <c r="A220" s="346"/>
      <c r="B220" s="347"/>
      <c r="C220" s="347"/>
      <c r="D220" s="347"/>
      <c r="E220" s="347"/>
      <c r="F220" s="347"/>
      <c r="G220" s="347"/>
      <c r="H220" s="347"/>
      <c r="I220" s="347"/>
      <c r="J220" s="347"/>
      <c r="K220" s="347"/>
      <c r="L220" s="347"/>
      <c r="M220" s="347"/>
      <c r="N220" s="347"/>
      <c r="O220" s="347"/>
      <c r="P220" s="347"/>
      <c r="Q220" s="348"/>
    </row>
    <row r="221" spans="1:18" s="1" customFormat="1" x14ac:dyDescent="0.25">
      <c r="A221" s="328" t="s">
        <v>107</v>
      </c>
      <c r="B221" s="328"/>
      <c r="C221" s="328"/>
      <c r="D221" s="328"/>
      <c r="E221" s="328"/>
      <c r="F221" s="328"/>
      <c r="G221" s="328"/>
      <c r="H221" s="328"/>
      <c r="I221" s="328"/>
      <c r="J221" s="328"/>
      <c r="K221" s="328"/>
      <c r="L221" s="349">
        <f>SUM(L225:Q241)</f>
        <v>874619936.33000004</v>
      </c>
      <c r="M221" s="349"/>
      <c r="N221" s="349"/>
      <c r="O221" s="349"/>
      <c r="P221" s="349"/>
      <c r="Q221" s="349"/>
    </row>
    <row r="222" spans="1:18" s="1" customFormat="1" x14ac:dyDescent="0.25">
      <c r="A222" s="336"/>
      <c r="B222" s="337"/>
      <c r="C222" s="337"/>
      <c r="D222" s="337"/>
      <c r="E222" s="337"/>
      <c r="F222" s="337"/>
      <c r="G222" s="337"/>
      <c r="H222" s="337"/>
      <c r="I222" s="337"/>
      <c r="J222" s="337"/>
      <c r="K222" s="337"/>
      <c r="L222" s="337"/>
      <c r="M222" s="337"/>
      <c r="N222" s="337"/>
      <c r="O222" s="337"/>
      <c r="P222" s="337"/>
      <c r="Q222" s="338"/>
    </row>
    <row r="223" spans="1:18" s="1" customFormat="1" ht="119.25" customHeight="1" x14ac:dyDescent="0.25">
      <c r="A223" s="156" t="s">
        <v>362</v>
      </c>
      <c r="B223" s="339"/>
      <c r="C223" s="339"/>
      <c r="D223" s="339"/>
      <c r="E223" s="339"/>
      <c r="F223" s="339"/>
      <c r="G223" s="339"/>
      <c r="H223" s="339"/>
      <c r="I223" s="339"/>
      <c r="J223" s="339"/>
      <c r="K223" s="339"/>
      <c r="L223" s="339"/>
      <c r="M223" s="339"/>
      <c r="N223" s="339"/>
      <c r="O223" s="339"/>
      <c r="P223" s="339"/>
      <c r="Q223" s="157"/>
    </row>
    <row r="224" spans="1:18" s="1" customFormat="1" x14ac:dyDescent="0.25">
      <c r="A224" s="340"/>
      <c r="B224" s="341"/>
      <c r="C224" s="341"/>
      <c r="D224" s="341"/>
      <c r="E224" s="341"/>
      <c r="F224" s="341"/>
      <c r="G224" s="341"/>
      <c r="H224" s="341"/>
      <c r="I224" s="341"/>
      <c r="J224" s="341"/>
      <c r="K224" s="341"/>
      <c r="L224" s="341"/>
      <c r="M224" s="341"/>
      <c r="N224" s="341"/>
      <c r="O224" s="341"/>
      <c r="P224" s="341"/>
      <c r="Q224" s="342"/>
    </row>
    <row r="225" spans="1:19" s="1" customFormat="1" ht="18.75" customHeight="1" x14ac:dyDescent="0.25">
      <c r="A225" s="40" t="s">
        <v>207</v>
      </c>
      <c r="B225" s="41"/>
      <c r="C225" s="41"/>
      <c r="D225" s="41"/>
      <c r="E225" s="41"/>
      <c r="F225" s="41"/>
      <c r="G225" s="41"/>
      <c r="H225" s="41"/>
      <c r="I225" s="41"/>
      <c r="J225" s="41"/>
      <c r="K225" s="42"/>
      <c r="L225" s="343">
        <v>352714586.52999997</v>
      </c>
      <c r="M225" s="344"/>
      <c r="N225" s="344"/>
      <c r="O225" s="344"/>
      <c r="P225" s="344"/>
      <c r="Q225" s="345"/>
    </row>
    <row r="226" spans="1:19" s="1" customFormat="1" ht="17.25" customHeight="1" x14ac:dyDescent="0.25">
      <c r="A226" s="40" t="s">
        <v>208</v>
      </c>
      <c r="B226" s="41"/>
      <c r="C226" s="41"/>
      <c r="D226" s="41"/>
      <c r="E226" s="41"/>
      <c r="F226" s="41"/>
      <c r="G226" s="41"/>
      <c r="H226" s="41"/>
      <c r="I226" s="41"/>
      <c r="J226" s="41"/>
      <c r="K226" s="42"/>
      <c r="L226" s="343">
        <v>3022088.49</v>
      </c>
      <c r="M226" s="344"/>
      <c r="N226" s="344"/>
      <c r="O226" s="344"/>
      <c r="P226" s="344"/>
      <c r="Q226" s="345"/>
    </row>
    <row r="227" spans="1:19" s="1" customFormat="1" ht="18.75" customHeight="1" x14ac:dyDescent="0.25">
      <c r="A227" s="25" t="s">
        <v>209</v>
      </c>
      <c r="B227" s="26"/>
      <c r="C227" s="26"/>
      <c r="D227" s="26"/>
      <c r="E227" s="26"/>
      <c r="F227" s="26"/>
      <c r="G227" s="26"/>
      <c r="H227" s="26"/>
      <c r="I227" s="26"/>
      <c r="J227" s="26"/>
      <c r="K227" s="27"/>
      <c r="L227" s="37">
        <v>1880610.81</v>
      </c>
      <c r="M227" s="38"/>
      <c r="N227" s="38"/>
      <c r="O227" s="38"/>
      <c r="P227" s="38"/>
      <c r="Q227" s="39"/>
    </row>
    <row r="228" spans="1:19" s="1" customFormat="1" ht="18.75" customHeight="1" x14ac:dyDescent="0.25">
      <c r="A228" s="40" t="s">
        <v>0</v>
      </c>
      <c r="B228" s="41"/>
      <c r="C228" s="41"/>
      <c r="D228" s="41"/>
      <c r="E228" s="41"/>
      <c r="F228" s="41"/>
      <c r="G228" s="41"/>
      <c r="H228" s="41"/>
      <c r="I228" s="41"/>
      <c r="J228" s="41"/>
      <c r="K228" s="42"/>
      <c r="L228" s="343">
        <v>179892065.53</v>
      </c>
      <c r="M228" s="344"/>
      <c r="N228" s="344"/>
      <c r="O228" s="344"/>
      <c r="P228" s="344"/>
      <c r="Q228" s="345"/>
    </row>
    <row r="229" spans="1:19" s="1" customFormat="1" ht="18" hidden="1" customHeight="1" x14ac:dyDescent="0.25">
      <c r="A229" s="40" t="s">
        <v>210</v>
      </c>
      <c r="B229" s="41"/>
      <c r="C229" s="41"/>
      <c r="D229" s="41"/>
      <c r="E229" s="41"/>
      <c r="F229" s="41"/>
      <c r="G229" s="41"/>
      <c r="H229" s="41"/>
      <c r="I229" s="41"/>
      <c r="J229" s="41"/>
      <c r="K229" s="42"/>
      <c r="L229" s="343">
        <v>0</v>
      </c>
      <c r="M229" s="344"/>
      <c r="N229" s="344"/>
      <c r="O229" s="344"/>
      <c r="P229" s="344"/>
      <c r="Q229" s="345"/>
    </row>
    <row r="230" spans="1:19" s="1" customFormat="1" ht="18" hidden="1" customHeight="1" x14ac:dyDescent="0.25">
      <c r="A230" s="40" t="s">
        <v>100</v>
      </c>
      <c r="B230" s="41"/>
      <c r="C230" s="41"/>
      <c r="D230" s="41"/>
      <c r="E230" s="41"/>
      <c r="F230" s="41"/>
      <c r="G230" s="41"/>
      <c r="H230" s="41"/>
      <c r="I230" s="41"/>
      <c r="J230" s="41"/>
      <c r="K230" s="42"/>
      <c r="L230" s="343">
        <v>0</v>
      </c>
      <c r="M230" s="344"/>
      <c r="N230" s="344"/>
      <c r="O230" s="344"/>
      <c r="P230" s="344"/>
      <c r="Q230" s="345"/>
    </row>
    <row r="231" spans="1:19" s="1" customFormat="1" ht="19.5" hidden="1" customHeight="1" x14ac:dyDescent="0.25">
      <c r="A231" s="25" t="s">
        <v>211</v>
      </c>
      <c r="B231" s="26"/>
      <c r="C231" s="26"/>
      <c r="D231" s="26"/>
      <c r="E231" s="26"/>
      <c r="F231" s="26"/>
      <c r="G231" s="26"/>
      <c r="H231" s="26"/>
      <c r="I231" s="26"/>
      <c r="J231" s="26"/>
      <c r="K231" s="27"/>
      <c r="L231" s="37">
        <v>0</v>
      </c>
      <c r="M231" s="38"/>
      <c r="N231" s="38"/>
      <c r="O231" s="38"/>
      <c r="P231" s="38"/>
      <c r="Q231" s="39"/>
      <c r="R231" s="8"/>
    </row>
    <row r="232" spans="1:19" s="1" customFormat="1" ht="19.5" hidden="1" customHeight="1" x14ac:dyDescent="0.25">
      <c r="A232" s="25" t="s">
        <v>240</v>
      </c>
      <c r="B232" s="26"/>
      <c r="C232" s="26"/>
      <c r="D232" s="26"/>
      <c r="E232" s="26"/>
      <c r="F232" s="26"/>
      <c r="G232" s="26"/>
      <c r="H232" s="26"/>
      <c r="I232" s="26"/>
      <c r="J232" s="26"/>
      <c r="K232" s="27"/>
      <c r="L232" s="294">
        <v>0</v>
      </c>
      <c r="M232" s="350"/>
      <c r="N232" s="350"/>
      <c r="O232" s="350"/>
      <c r="P232" s="350"/>
      <c r="Q232" s="351"/>
      <c r="R232" s="8"/>
    </row>
    <row r="233" spans="1:19" s="1" customFormat="1" ht="32.25" customHeight="1" x14ac:dyDescent="0.25">
      <c r="A233" s="40" t="s">
        <v>139</v>
      </c>
      <c r="B233" s="41"/>
      <c r="C233" s="41"/>
      <c r="D233" s="41"/>
      <c r="E233" s="41"/>
      <c r="F233" s="41"/>
      <c r="G233" s="41"/>
      <c r="H233" s="41"/>
      <c r="I233" s="41"/>
      <c r="J233" s="41"/>
      <c r="K233" s="42"/>
      <c r="L233" s="37">
        <v>7111799.2199999997</v>
      </c>
      <c r="M233" s="38"/>
      <c r="N233" s="38"/>
      <c r="O233" s="38"/>
      <c r="P233" s="38"/>
      <c r="Q233" s="39"/>
    </row>
    <row r="234" spans="1:19" s="1" customFormat="1" ht="32.25" customHeight="1" x14ac:dyDescent="0.25">
      <c r="A234" s="40" t="s">
        <v>212</v>
      </c>
      <c r="B234" s="41"/>
      <c r="C234" s="41"/>
      <c r="D234" s="41"/>
      <c r="E234" s="41"/>
      <c r="F234" s="41"/>
      <c r="G234" s="41"/>
      <c r="H234" s="41"/>
      <c r="I234" s="41"/>
      <c r="J234" s="41"/>
      <c r="K234" s="42"/>
      <c r="L234" s="37">
        <v>36537828.399999999</v>
      </c>
      <c r="M234" s="38"/>
      <c r="N234" s="38"/>
      <c r="O234" s="38"/>
      <c r="P234" s="38"/>
      <c r="Q234" s="39"/>
    </row>
    <row r="235" spans="1:19" s="1" customFormat="1" x14ac:dyDescent="0.25">
      <c r="A235" s="40" t="s">
        <v>363</v>
      </c>
      <c r="B235" s="41"/>
      <c r="C235" s="41"/>
      <c r="D235" s="41"/>
      <c r="E235" s="41"/>
      <c r="F235" s="41"/>
      <c r="G235" s="41"/>
      <c r="H235" s="41"/>
      <c r="I235" s="41"/>
      <c r="J235" s="41"/>
      <c r="K235" s="42"/>
      <c r="L235" s="37">
        <v>11834188.24</v>
      </c>
      <c r="M235" s="38"/>
      <c r="N235" s="38"/>
      <c r="O235" s="38"/>
      <c r="P235" s="38"/>
      <c r="Q235" s="39"/>
    </row>
    <row r="236" spans="1:19" s="1" customFormat="1" x14ac:dyDescent="0.25">
      <c r="A236" s="40" t="s">
        <v>364</v>
      </c>
      <c r="B236" s="41"/>
      <c r="C236" s="41"/>
      <c r="D236" s="41"/>
      <c r="E236" s="41"/>
      <c r="F236" s="41"/>
      <c r="G236" s="41"/>
      <c r="H236" s="41"/>
      <c r="I236" s="41"/>
      <c r="J236" s="41"/>
      <c r="K236" s="42"/>
      <c r="L236" s="37">
        <v>45900000</v>
      </c>
      <c r="M236" s="38"/>
      <c r="N236" s="38"/>
      <c r="O236" s="38"/>
      <c r="P236" s="38"/>
      <c r="Q236" s="39"/>
    </row>
    <row r="237" spans="1:19" s="1" customFormat="1" ht="17.25" customHeight="1" x14ac:dyDescent="0.25">
      <c r="A237" s="40" t="s">
        <v>140</v>
      </c>
      <c r="B237" s="41"/>
      <c r="C237" s="41"/>
      <c r="D237" s="41"/>
      <c r="E237" s="41"/>
      <c r="F237" s="41"/>
      <c r="G237" s="41"/>
      <c r="H237" s="41"/>
      <c r="I237" s="41"/>
      <c r="J237" s="41"/>
      <c r="K237" s="42"/>
      <c r="L237" s="343">
        <v>84383094.290000007</v>
      </c>
      <c r="M237" s="344"/>
      <c r="N237" s="344"/>
      <c r="O237" s="344"/>
      <c r="P237" s="344"/>
      <c r="Q237" s="345"/>
      <c r="S237" s="3"/>
    </row>
    <row r="238" spans="1:19" s="1" customFormat="1" ht="16.5" customHeight="1" x14ac:dyDescent="0.25">
      <c r="A238" s="40" t="s">
        <v>141</v>
      </c>
      <c r="B238" s="41"/>
      <c r="C238" s="41"/>
      <c r="D238" s="41"/>
      <c r="E238" s="41"/>
      <c r="F238" s="41"/>
      <c r="G238" s="41"/>
      <c r="H238" s="41"/>
      <c r="I238" s="41"/>
      <c r="J238" s="41"/>
      <c r="K238" s="42"/>
      <c r="L238" s="343">
        <v>78813439.459999993</v>
      </c>
      <c r="M238" s="344"/>
      <c r="N238" s="344"/>
      <c r="O238" s="344"/>
      <c r="P238" s="344"/>
      <c r="Q238" s="345"/>
      <c r="S238" s="3"/>
    </row>
    <row r="239" spans="1:19" s="1" customFormat="1" ht="18" customHeight="1" x14ac:dyDescent="0.25">
      <c r="A239" s="40" t="s">
        <v>1</v>
      </c>
      <c r="B239" s="41"/>
      <c r="C239" s="41"/>
      <c r="D239" s="41"/>
      <c r="E239" s="41"/>
      <c r="F239" s="41"/>
      <c r="G239" s="41"/>
      <c r="H239" s="41"/>
      <c r="I239" s="41"/>
      <c r="J239" s="41"/>
      <c r="K239" s="42"/>
      <c r="L239" s="343">
        <v>10614213.73</v>
      </c>
      <c r="M239" s="344"/>
      <c r="N239" s="344"/>
      <c r="O239" s="344"/>
      <c r="P239" s="344"/>
      <c r="Q239" s="345"/>
      <c r="S239" s="3"/>
    </row>
    <row r="240" spans="1:19" s="1" customFormat="1" ht="19.5" customHeight="1" x14ac:dyDescent="0.25">
      <c r="A240" s="25" t="s">
        <v>142</v>
      </c>
      <c r="B240" s="26"/>
      <c r="C240" s="26"/>
      <c r="D240" s="26"/>
      <c r="E240" s="26"/>
      <c r="F240" s="26"/>
      <c r="G240" s="26"/>
      <c r="H240" s="26"/>
      <c r="I240" s="26"/>
      <c r="J240" s="26"/>
      <c r="K240" s="27"/>
      <c r="L240" s="37">
        <v>51649724.850000001</v>
      </c>
      <c r="M240" s="38"/>
      <c r="N240" s="38"/>
      <c r="O240" s="38"/>
      <c r="P240" s="38"/>
      <c r="Q240" s="39"/>
      <c r="S240" s="3"/>
    </row>
    <row r="241" spans="1:19" s="1" customFormat="1" ht="19.5" customHeight="1" x14ac:dyDescent="0.25">
      <c r="A241" s="25" t="s">
        <v>238</v>
      </c>
      <c r="B241" s="26"/>
      <c r="C241" s="26"/>
      <c r="D241" s="26"/>
      <c r="E241" s="26"/>
      <c r="F241" s="26"/>
      <c r="G241" s="26"/>
      <c r="H241" s="26"/>
      <c r="I241" s="26"/>
      <c r="J241" s="26"/>
      <c r="K241" s="27"/>
      <c r="L241" s="37">
        <v>10266296.779999999</v>
      </c>
      <c r="M241" s="38"/>
      <c r="N241" s="38"/>
      <c r="O241" s="38"/>
      <c r="P241" s="38"/>
      <c r="Q241" s="39"/>
      <c r="S241" s="17"/>
    </row>
    <row r="242" spans="1:19" s="1" customFormat="1" ht="19.5" hidden="1" customHeight="1" x14ac:dyDescent="0.25">
      <c r="A242" s="131" t="s">
        <v>221</v>
      </c>
      <c r="B242" s="131"/>
      <c r="C242" s="131"/>
      <c r="D242" s="131"/>
      <c r="E242" s="131"/>
      <c r="F242" s="131"/>
      <c r="G242" s="131"/>
      <c r="H242" s="131"/>
      <c r="I242" s="131"/>
      <c r="J242" s="131"/>
      <c r="K242" s="131"/>
      <c r="L242" s="357">
        <v>0</v>
      </c>
      <c r="M242" s="357"/>
      <c r="N242" s="357"/>
      <c r="O242" s="357"/>
      <c r="P242" s="357"/>
      <c r="Q242" s="357"/>
    </row>
    <row r="243" spans="1:19" s="1" customFormat="1" ht="19.5" customHeight="1" x14ac:dyDescent="0.25">
      <c r="A243" s="352"/>
      <c r="B243" s="353"/>
      <c r="C243" s="353"/>
      <c r="D243" s="353"/>
      <c r="E243" s="353"/>
      <c r="F243" s="353"/>
      <c r="G243" s="353"/>
      <c r="H243" s="353"/>
      <c r="I243" s="353"/>
      <c r="J243" s="353"/>
      <c r="K243" s="353"/>
      <c r="L243" s="353"/>
      <c r="M243" s="353"/>
      <c r="N243" s="353"/>
      <c r="O243" s="353"/>
      <c r="P243" s="353"/>
      <c r="Q243" s="354"/>
    </row>
    <row r="244" spans="1:19" ht="35.25" customHeight="1" x14ac:dyDescent="0.25">
      <c r="A244" s="91" t="s">
        <v>263</v>
      </c>
      <c r="B244" s="91"/>
      <c r="C244" s="91"/>
      <c r="D244" s="91"/>
      <c r="E244" s="91"/>
      <c r="F244" s="91"/>
      <c r="G244" s="91"/>
      <c r="H244" s="91"/>
      <c r="I244" s="91"/>
      <c r="J244" s="91"/>
      <c r="K244" s="91"/>
      <c r="L244" s="91"/>
      <c r="M244" s="91"/>
      <c r="N244" s="91"/>
      <c r="O244" s="91"/>
      <c r="P244" s="91"/>
      <c r="Q244" s="91"/>
    </row>
    <row r="245" spans="1:19" ht="25.5" customHeight="1" x14ac:dyDescent="0.25">
      <c r="A245" s="328" t="s">
        <v>298</v>
      </c>
      <c r="B245" s="328"/>
      <c r="C245" s="328"/>
      <c r="D245" s="328"/>
      <c r="E245" s="328"/>
      <c r="F245" s="328"/>
      <c r="G245" s="328"/>
      <c r="H245" s="328"/>
      <c r="I245" s="328"/>
      <c r="J245" s="328"/>
      <c r="K245" s="328"/>
      <c r="L245" s="328"/>
      <c r="M245" s="328"/>
      <c r="N245" s="328"/>
      <c r="O245" s="328"/>
      <c r="P245" s="328"/>
      <c r="Q245" s="328"/>
    </row>
    <row r="246" spans="1:19" x14ac:dyDescent="0.25">
      <c r="A246" s="355"/>
      <c r="B246" s="355"/>
      <c r="C246" s="355"/>
      <c r="D246" s="355"/>
      <c r="E246" s="355"/>
      <c r="F246" s="355"/>
      <c r="G246" s="355"/>
      <c r="H246" s="355"/>
      <c r="I246" s="355"/>
      <c r="J246" s="355"/>
      <c r="K246" s="355"/>
      <c r="L246" s="355"/>
      <c r="M246" s="355"/>
      <c r="N246" s="355"/>
      <c r="O246" s="355"/>
      <c r="P246" s="355"/>
      <c r="Q246" s="355"/>
    </row>
    <row r="247" spans="1:19" ht="126" customHeight="1" x14ac:dyDescent="0.25">
      <c r="A247" s="356" t="s">
        <v>378</v>
      </c>
      <c r="B247" s="356"/>
      <c r="C247" s="356"/>
      <c r="D247" s="356"/>
      <c r="E247" s="356"/>
      <c r="F247" s="356"/>
      <c r="G247" s="356"/>
      <c r="H247" s="356"/>
      <c r="I247" s="356"/>
      <c r="J247" s="356"/>
      <c r="K247" s="356"/>
      <c r="L247" s="356"/>
      <c r="M247" s="356"/>
      <c r="N247" s="356"/>
      <c r="O247" s="356"/>
      <c r="P247" s="356"/>
      <c r="Q247" s="356"/>
    </row>
    <row r="248" spans="1:19" x14ac:dyDescent="0.25">
      <c r="A248" s="149"/>
      <c r="B248" s="150"/>
      <c r="C248" s="150"/>
      <c r="D248" s="150"/>
      <c r="E248" s="150"/>
      <c r="F248" s="150"/>
      <c r="G248" s="150"/>
      <c r="H248" s="150"/>
      <c r="I248" s="150"/>
      <c r="J248" s="150"/>
      <c r="K248" s="150"/>
      <c r="L248" s="150"/>
      <c r="M248" s="150"/>
      <c r="N248" s="150"/>
      <c r="O248" s="150"/>
      <c r="P248" s="150"/>
      <c r="Q248" s="151"/>
    </row>
    <row r="249" spans="1:19" ht="24" customHeight="1" x14ac:dyDescent="0.25">
      <c r="A249" s="358" t="s">
        <v>66</v>
      </c>
      <c r="B249" s="359"/>
      <c r="C249" s="359"/>
      <c r="D249" s="359"/>
      <c r="E249" s="359"/>
      <c r="F249" s="359"/>
      <c r="G249" s="360"/>
      <c r="H249" s="358" t="s">
        <v>166</v>
      </c>
      <c r="I249" s="360"/>
      <c r="J249" s="358" t="s">
        <v>167</v>
      </c>
      <c r="K249" s="360"/>
      <c r="L249" s="358" t="s">
        <v>168</v>
      </c>
      <c r="M249" s="360"/>
      <c r="N249" s="358" t="s">
        <v>169</v>
      </c>
      <c r="O249" s="360"/>
      <c r="P249" s="361" t="s">
        <v>2</v>
      </c>
      <c r="Q249" s="362"/>
    </row>
    <row r="250" spans="1:19" x14ac:dyDescent="0.25">
      <c r="A250" s="358"/>
      <c r="B250" s="359"/>
      <c r="C250" s="359"/>
      <c r="D250" s="359"/>
      <c r="E250" s="359"/>
      <c r="F250" s="359"/>
      <c r="G250" s="359"/>
      <c r="H250" s="359"/>
      <c r="I250" s="359"/>
      <c r="J250" s="359"/>
      <c r="K250" s="359"/>
      <c r="L250" s="359"/>
      <c r="M250" s="359"/>
      <c r="N250" s="359"/>
      <c r="O250" s="359"/>
      <c r="P250" s="359"/>
      <c r="Q250" s="360"/>
    </row>
    <row r="251" spans="1:19" s="4" customFormat="1" x14ac:dyDescent="0.25">
      <c r="A251" s="131" t="s">
        <v>67</v>
      </c>
      <c r="B251" s="131"/>
      <c r="C251" s="131"/>
      <c r="D251" s="131"/>
      <c r="E251" s="131"/>
      <c r="F251" s="131"/>
      <c r="G251" s="131"/>
      <c r="H251" s="357">
        <v>0</v>
      </c>
      <c r="I251" s="357"/>
      <c r="J251" s="357">
        <v>0</v>
      </c>
      <c r="K251" s="357"/>
      <c r="L251" s="357">
        <v>0</v>
      </c>
      <c r="M251" s="357"/>
      <c r="N251" s="357">
        <v>4149268.3</v>
      </c>
      <c r="O251" s="357"/>
      <c r="P251" s="280">
        <f>SUM(H251:O251)</f>
        <v>4149268.3</v>
      </c>
      <c r="Q251" s="280"/>
      <c r="R251" s="9"/>
    </row>
    <row r="252" spans="1:19" s="9" customFormat="1" x14ac:dyDescent="0.25">
      <c r="A252" s="131" t="s">
        <v>68</v>
      </c>
      <c r="B252" s="131"/>
      <c r="C252" s="131"/>
      <c r="D252" s="131"/>
      <c r="E252" s="131"/>
      <c r="F252" s="131"/>
      <c r="G252" s="131"/>
      <c r="H252" s="357">
        <v>230751364.25</v>
      </c>
      <c r="I252" s="357"/>
      <c r="J252" s="357">
        <v>103743.85</v>
      </c>
      <c r="K252" s="357"/>
      <c r="L252" s="357">
        <v>53294.57</v>
      </c>
      <c r="M252" s="357"/>
      <c r="N252" s="364">
        <v>74139.03</v>
      </c>
      <c r="O252" s="364"/>
      <c r="P252" s="280">
        <f>SUM(H252:O252)</f>
        <v>230982541.69999999</v>
      </c>
      <c r="Q252" s="280"/>
    </row>
    <row r="253" spans="1:19" s="9" customFormat="1" ht="29.25" customHeight="1" x14ac:dyDescent="0.25">
      <c r="A253" s="363" t="s">
        <v>206</v>
      </c>
      <c r="B253" s="363"/>
      <c r="C253" s="363"/>
      <c r="D253" s="363"/>
      <c r="E253" s="363"/>
      <c r="F253" s="363"/>
      <c r="G253" s="363"/>
      <c r="H253" s="357">
        <v>265151.33</v>
      </c>
      <c r="I253" s="357"/>
      <c r="J253" s="357">
        <v>0</v>
      </c>
      <c r="K253" s="357"/>
      <c r="L253" s="357">
        <v>0</v>
      </c>
      <c r="M253" s="357"/>
      <c r="N253" s="357">
        <v>0</v>
      </c>
      <c r="O253" s="357"/>
      <c r="P253" s="280">
        <f>SUM(H253:O253)</f>
        <v>265151.33</v>
      </c>
      <c r="Q253" s="280"/>
    </row>
    <row r="254" spans="1:19" s="9" customFormat="1" ht="35.25" customHeight="1" x14ac:dyDescent="0.25">
      <c r="A254" s="131" t="s">
        <v>225</v>
      </c>
      <c r="B254" s="131"/>
      <c r="C254" s="131"/>
      <c r="D254" s="131"/>
      <c r="E254" s="131"/>
      <c r="F254" s="131"/>
      <c r="G254" s="131"/>
      <c r="H254" s="357">
        <v>852281.77</v>
      </c>
      <c r="I254" s="357"/>
      <c r="J254" s="357">
        <v>0</v>
      </c>
      <c r="K254" s="357"/>
      <c r="L254" s="357">
        <v>0</v>
      </c>
      <c r="M254" s="357"/>
      <c r="N254" s="364">
        <v>59.94</v>
      </c>
      <c r="O254" s="364"/>
      <c r="P254" s="280">
        <f>SUM(H254:O254)</f>
        <v>852341.71</v>
      </c>
      <c r="Q254" s="280"/>
      <c r="S254" s="2"/>
    </row>
    <row r="255" spans="1:19" s="9" customFormat="1" ht="20.25" customHeight="1" x14ac:dyDescent="0.25">
      <c r="A255" s="355" t="s">
        <v>69</v>
      </c>
      <c r="B255" s="355"/>
      <c r="C255" s="355"/>
      <c r="D255" s="355"/>
      <c r="E255" s="355"/>
      <c r="F255" s="355"/>
      <c r="G255" s="355"/>
      <c r="H255" s="280">
        <f>SUM(H251:I254)</f>
        <v>231868797.35000002</v>
      </c>
      <c r="I255" s="280"/>
      <c r="J255" s="280">
        <f>SUM(J251:K254)</f>
        <v>103743.85</v>
      </c>
      <c r="K255" s="280"/>
      <c r="L255" s="280">
        <f>SUM(L251:M254)</f>
        <v>53294.57</v>
      </c>
      <c r="M255" s="280"/>
      <c r="N255" s="280">
        <f>SUM(N251:O254)</f>
        <v>4223467.2700000005</v>
      </c>
      <c r="O255" s="280"/>
      <c r="P255" s="280">
        <f>SUM(H255:O255)</f>
        <v>236249303.04000002</v>
      </c>
      <c r="Q255" s="280"/>
      <c r="S255" s="2"/>
    </row>
    <row r="256" spans="1:19" x14ac:dyDescent="0.25">
      <c r="A256" s="365"/>
      <c r="B256" s="366"/>
      <c r="C256" s="366"/>
      <c r="D256" s="366"/>
      <c r="E256" s="366"/>
      <c r="F256" s="366"/>
      <c r="G256" s="366"/>
      <c r="H256" s="366"/>
      <c r="I256" s="366"/>
      <c r="J256" s="366"/>
      <c r="K256" s="366"/>
      <c r="L256" s="366"/>
      <c r="M256" s="366"/>
      <c r="N256" s="366"/>
      <c r="O256" s="366"/>
      <c r="P256" s="366"/>
      <c r="Q256" s="367"/>
    </row>
    <row r="257" spans="1:17" s="9" customFormat="1" ht="24" customHeight="1" x14ac:dyDescent="0.25">
      <c r="A257" s="115" t="s">
        <v>101</v>
      </c>
      <c r="B257" s="368"/>
      <c r="C257" s="368"/>
      <c r="D257" s="368"/>
      <c r="E257" s="368"/>
      <c r="F257" s="368"/>
      <c r="G257" s="368"/>
      <c r="H257" s="368"/>
      <c r="I257" s="368"/>
      <c r="J257" s="368"/>
      <c r="K257" s="368"/>
      <c r="L257" s="368"/>
      <c r="M257" s="368"/>
      <c r="N257" s="368"/>
      <c r="O257" s="368"/>
      <c r="P257" s="368"/>
      <c r="Q257" s="110"/>
    </row>
    <row r="258" spans="1:17" s="9" customFormat="1" ht="32.25" customHeight="1" x14ac:dyDescent="0.25">
      <c r="A258" s="96" t="s">
        <v>379</v>
      </c>
      <c r="B258" s="97"/>
      <c r="C258" s="97"/>
      <c r="D258" s="97"/>
      <c r="E258" s="97"/>
      <c r="F258" s="97"/>
      <c r="G258" s="97"/>
      <c r="H258" s="97"/>
      <c r="I258" s="97"/>
      <c r="J258" s="97"/>
      <c r="K258" s="97"/>
      <c r="L258" s="97"/>
      <c r="M258" s="97"/>
      <c r="N258" s="97"/>
      <c r="O258" s="97"/>
      <c r="P258" s="97"/>
      <c r="Q258" s="98"/>
    </row>
    <row r="259" spans="1:17" s="9" customFormat="1" ht="81" customHeight="1" x14ac:dyDescent="0.25">
      <c r="A259" s="73" t="s">
        <v>380</v>
      </c>
      <c r="B259" s="74"/>
      <c r="C259" s="74"/>
      <c r="D259" s="74"/>
      <c r="E259" s="74"/>
      <c r="F259" s="74"/>
      <c r="G259" s="74"/>
      <c r="H259" s="74"/>
      <c r="I259" s="74"/>
      <c r="J259" s="74"/>
      <c r="K259" s="74"/>
      <c r="L259" s="74"/>
      <c r="M259" s="74"/>
      <c r="N259" s="74"/>
      <c r="O259" s="74"/>
      <c r="P259" s="74"/>
      <c r="Q259" s="75"/>
    </row>
    <row r="260" spans="1:17" ht="92.25" customHeight="1" x14ac:dyDescent="0.25">
      <c r="A260" s="73" t="s">
        <v>381</v>
      </c>
      <c r="B260" s="74"/>
      <c r="C260" s="74"/>
      <c r="D260" s="74"/>
      <c r="E260" s="74"/>
      <c r="F260" s="74"/>
      <c r="G260" s="74"/>
      <c r="H260" s="74"/>
      <c r="I260" s="74"/>
      <c r="J260" s="74"/>
      <c r="K260" s="74"/>
      <c r="L260" s="74"/>
      <c r="M260" s="74"/>
      <c r="N260" s="74"/>
      <c r="O260" s="74"/>
      <c r="P260" s="74"/>
      <c r="Q260" s="75"/>
    </row>
    <row r="261" spans="1:17" ht="30.75" customHeight="1" x14ac:dyDescent="0.25">
      <c r="A261" s="209" t="s">
        <v>366</v>
      </c>
      <c r="B261" s="210"/>
      <c r="C261" s="210"/>
      <c r="D261" s="210"/>
      <c r="E261" s="210"/>
      <c r="F261" s="210"/>
      <c r="G261" s="210"/>
      <c r="H261" s="210"/>
      <c r="I261" s="210"/>
      <c r="J261" s="210"/>
      <c r="K261" s="210"/>
      <c r="L261" s="210"/>
      <c r="M261" s="210"/>
      <c r="N261" s="210"/>
      <c r="O261" s="210"/>
      <c r="P261" s="210"/>
      <c r="Q261" s="211"/>
    </row>
    <row r="262" spans="1:17" s="9" customFormat="1" x14ac:dyDescent="0.25">
      <c r="A262" s="369"/>
      <c r="B262" s="370"/>
      <c r="C262" s="370"/>
      <c r="D262" s="370"/>
      <c r="E262" s="370"/>
      <c r="F262" s="370"/>
      <c r="G262" s="370"/>
      <c r="H262" s="370"/>
      <c r="I262" s="370"/>
      <c r="J262" s="370"/>
      <c r="K262" s="370"/>
      <c r="L262" s="370"/>
      <c r="M262" s="370"/>
      <c r="N262" s="370"/>
      <c r="O262" s="370"/>
      <c r="P262" s="370"/>
      <c r="Q262" s="371"/>
    </row>
    <row r="263" spans="1:17" s="9" customFormat="1" ht="24" customHeight="1" x14ac:dyDescent="0.25">
      <c r="A263" s="372" t="s">
        <v>66</v>
      </c>
      <c r="B263" s="372"/>
      <c r="C263" s="372"/>
      <c r="D263" s="372"/>
      <c r="E263" s="372"/>
      <c r="F263" s="372"/>
      <c r="G263" s="372"/>
      <c r="H263" s="372" t="s">
        <v>166</v>
      </c>
      <c r="I263" s="372"/>
      <c r="J263" s="372" t="s">
        <v>167</v>
      </c>
      <c r="K263" s="372"/>
      <c r="L263" s="372" t="s">
        <v>168</v>
      </c>
      <c r="M263" s="372"/>
      <c r="N263" s="372" t="s">
        <v>169</v>
      </c>
      <c r="O263" s="372"/>
      <c r="P263" s="372" t="s">
        <v>2</v>
      </c>
      <c r="Q263" s="372"/>
    </row>
    <row r="264" spans="1:17" s="9" customFormat="1" ht="10.5" customHeight="1" x14ac:dyDescent="0.25">
      <c r="A264" s="372"/>
      <c r="B264" s="372"/>
      <c r="C264" s="372"/>
      <c r="D264" s="372"/>
      <c r="E264" s="372"/>
      <c r="F264" s="372"/>
      <c r="G264" s="372"/>
      <c r="H264" s="372"/>
      <c r="I264" s="372"/>
      <c r="J264" s="372"/>
      <c r="K264" s="372"/>
      <c r="L264" s="372"/>
      <c r="M264" s="372"/>
      <c r="N264" s="372"/>
      <c r="O264" s="372"/>
      <c r="P264" s="372"/>
      <c r="Q264" s="372"/>
    </row>
    <row r="265" spans="1:17" s="9" customFormat="1" ht="30" customHeight="1" x14ac:dyDescent="0.25">
      <c r="A265" s="131" t="s">
        <v>90</v>
      </c>
      <c r="B265" s="131"/>
      <c r="C265" s="131"/>
      <c r="D265" s="131"/>
      <c r="E265" s="131"/>
      <c r="F265" s="131"/>
      <c r="G265" s="131"/>
      <c r="H265" s="374">
        <v>0</v>
      </c>
      <c r="I265" s="374"/>
      <c r="J265" s="357">
        <v>0</v>
      </c>
      <c r="K265" s="357"/>
      <c r="L265" s="357">
        <v>0</v>
      </c>
      <c r="M265" s="357"/>
      <c r="N265" s="364">
        <v>6235793.9100000001</v>
      </c>
      <c r="O265" s="364"/>
      <c r="P265" s="175">
        <f>+H265+N265</f>
        <v>6235793.9100000001</v>
      </c>
      <c r="Q265" s="175"/>
    </row>
    <row r="266" spans="1:17" s="9" customFormat="1" ht="15" customHeight="1" x14ac:dyDescent="0.25">
      <c r="A266" s="355" t="s">
        <v>69</v>
      </c>
      <c r="B266" s="355"/>
      <c r="C266" s="355"/>
      <c r="D266" s="355"/>
      <c r="E266" s="355"/>
      <c r="F266" s="355"/>
      <c r="G266" s="355"/>
      <c r="H266" s="373">
        <f>SUM(H265)</f>
        <v>0</v>
      </c>
      <c r="I266" s="373"/>
      <c r="J266" s="175">
        <f>SUM(J265)</f>
        <v>0</v>
      </c>
      <c r="K266" s="175"/>
      <c r="L266" s="175">
        <f>SUM(L265)</f>
        <v>0</v>
      </c>
      <c r="M266" s="175"/>
      <c r="N266" s="280">
        <f>SUM(N265)</f>
        <v>6235793.9100000001</v>
      </c>
      <c r="O266" s="280"/>
      <c r="P266" s="175">
        <f>+P265</f>
        <v>6235793.9100000001</v>
      </c>
      <c r="Q266" s="175"/>
    </row>
    <row r="267" spans="1:17" ht="15" customHeight="1" x14ac:dyDescent="0.25">
      <c r="A267" s="187"/>
      <c r="B267" s="188"/>
      <c r="C267" s="188"/>
      <c r="D267" s="188"/>
      <c r="E267" s="188"/>
      <c r="F267" s="188"/>
      <c r="G267" s="188"/>
      <c r="H267" s="188"/>
      <c r="I267" s="188"/>
      <c r="J267" s="188"/>
      <c r="K267" s="188"/>
      <c r="L267" s="188"/>
      <c r="M267" s="188"/>
      <c r="N267" s="188"/>
      <c r="O267" s="188"/>
      <c r="P267" s="188"/>
      <c r="Q267" s="189"/>
    </row>
    <row r="268" spans="1:17" x14ac:dyDescent="0.25">
      <c r="A268" s="137"/>
      <c r="B268" s="138"/>
      <c r="C268" s="138"/>
      <c r="D268" s="138"/>
      <c r="E268" s="138"/>
      <c r="F268" s="138"/>
      <c r="G268" s="138"/>
      <c r="H268" s="138"/>
      <c r="I268" s="138"/>
      <c r="J268" s="138"/>
      <c r="K268" s="138"/>
      <c r="L268" s="138"/>
      <c r="M268" s="138"/>
      <c r="N268" s="138"/>
      <c r="O268" s="138"/>
      <c r="P268" s="138"/>
      <c r="Q268" s="139"/>
    </row>
    <row r="269" spans="1:17" s="1" customFormat="1" ht="20.25" customHeight="1" x14ac:dyDescent="0.25">
      <c r="A269" s="126" t="s">
        <v>265</v>
      </c>
      <c r="B269" s="126"/>
      <c r="C269" s="126"/>
      <c r="D269" s="126"/>
      <c r="E269" s="126"/>
      <c r="F269" s="126"/>
      <c r="G269" s="126"/>
      <c r="H269" s="126"/>
      <c r="I269" s="126"/>
      <c r="J269" s="126"/>
      <c r="K269" s="126"/>
      <c r="L269" s="126"/>
      <c r="M269" s="126"/>
      <c r="N269" s="126"/>
      <c r="O269" s="126"/>
      <c r="P269" s="126"/>
      <c r="Q269" s="126"/>
    </row>
    <row r="270" spans="1:17" s="1" customFormat="1" ht="21.75" customHeight="1" x14ac:dyDescent="0.25">
      <c r="A270" s="131" t="s">
        <v>345</v>
      </c>
      <c r="B270" s="131"/>
      <c r="C270" s="131"/>
      <c r="D270" s="131"/>
      <c r="E270" s="131"/>
      <c r="F270" s="131"/>
      <c r="G270" s="131"/>
      <c r="H270" s="131"/>
      <c r="I270" s="131"/>
      <c r="J270" s="131"/>
      <c r="K270" s="131"/>
      <c r="L270" s="131"/>
      <c r="M270" s="131"/>
      <c r="N270" s="131"/>
      <c r="O270" s="131"/>
      <c r="P270" s="131"/>
      <c r="Q270" s="131"/>
    </row>
    <row r="271" spans="1:17" s="1" customFormat="1" ht="21.75" customHeight="1" x14ac:dyDescent="0.25">
      <c r="A271" s="375"/>
      <c r="B271" s="376"/>
      <c r="C271" s="376"/>
      <c r="D271" s="376"/>
      <c r="E271" s="376"/>
      <c r="F271" s="376"/>
      <c r="G271" s="376"/>
      <c r="H271" s="376"/>
      <c r="I271" s="376"/>
      <c r="J271" s="376"/>
      <c r="K271" s="376"/>
      <c r="L271" s="376"/>
      <c r="M271" s="376"/>
      <c r="N271" s="376"/>
      <c r="O271" s="376"/>
      <c r="P271" s="376"/>
      <c r="Q271" s="377"/>
    </row>
    <row r="272" spans="1:17" ht="27.75" customHeight="1" x14ac:dyDescent="0.25">
      <c r="A272" s="107" t="s">
        <v>264</v>
      </c>
      <c r="B272" s="108"/>
      <c r="C272" s="108"/>
      <c r="D272" s="108"/>
      <c r="E272" s="108"/>
      <c r="F272" s="108"/>
      <c r="G272" s="108"/>
      <c r="H272" s="108"/>
      <c r="I272" s="108"/>
      <c r="J272" s="108"/>
      <c r="K272" s="108"/>
      <c r="L272" s="108"/>
      <c r="M272" s="108"/>
      <c r="N272" s="108"/>
      <c r="O272" s="108"/>
      <c r="P272" s="108"/>
      <c r="Q272" s="109"/>
    </row>
    <row r="273" spans="1:17" ht="15" customHeight="1" x14ac:dyDescent="0.25">
      <c r="A273" s="378" t="s">
        <v>323</v>
      </c>
      <c r="B273" s="379"/>
      <c r="C273" s="379"/>
      <c r="D273" s="379"/>
      <c r="E273" s="379"/>
      <c r="F273" s="379"/>
      <c r="G273" s="379"/>
      <c r="H273" s="379"/>
      <c r="I273" s="379"/>
      <c r="J273" s="379"/>
      <c r="K273" s="379"/>
      <c r="L273" s="379"/>
      <c r="M273" s="379"/>
      <c r="N273" s="379"/>
      <c r="O273" s="379"/>
      <c r="P273" s="379"/>
      <c r="Q273" s="380"/>
    </row>
    <row r="274" spans="1:17" x14ac:dyDescent="0.25">
      <c r="A274" s="381"/>
      <c r="B274" s="382"/>
      <c r="C274" s="382"/>
      <c r="D274" s="382"/>
      <c r="E274" s="382"/>
      <c r="F274" s="382"/>
      <c r="G274" s="382"/>
      <c r="H274" s="382"/>
      <c r="I274" s="382"/>
      <c r="J274" s="382"/>
      <c r="K274" s="382"/>
      <c r="L274" s="382"/>
      <c r="M274" s="382"/>
      <c r="N274" s="382"/>
      <c r="O274" s="382"/>
      <c r="P274" s="382"/>
      <c r="Q274" s="383"/>
    </row>
    <row r="275" spans="1:17" x14ac:dyDescent="0.25">
      <c r="A275" s="85"/>
      <c r="B275" s="86"/>
      <c r="C275" s="86"/>
      <c r="D275" s="86"/>
      <c r="E275" s="86"/>
      <c r="F275" s="86"/>
      <c r="G275" s="86"/>
      <c r="H275" s="86"/>
      <c r="I275" s="86"/>
      <c r="J275" s="86"/>
      <c r="K275" s="86"/>
      <c r="L275" s="86"/>
      <c r="M275" s="86"/>
      <c r="N275" s="86"/>
      <c r="O275" s="86"/>
      <c r="P275" s="86"/>
      <c r="Q275" s="87"/>
    </row>
    <row r="276" spans="1:17" s="1" customFormat="1" ht="21" customHeight="1" x14ac:dyDescent="0.25">
      <c r="A276" s="126" t="s">
        <v>266</v>
      </c>
      <c r="B276" s="126"/>
      <c r="C276" s="126"/>
      <c r="D276" s="126"/>
      <c r="E276" s="126"/>
      <c r="F276" s="126"/>
      <c r="G276" s="126"/>
      <c r="H276" s="126"/>
      <c r="I276" s="126"/>
      <c r="J276" s="126"/>
      <c r="K276" s="126"/>
      <c r="L276" s="126"/>
      <c r="M276" s="126"/>
      <c r="N276" s="126"/>
      <c r="O276" s="126"/>
      <c r="P276" s="126"/>
      <c r="Q276" s="126"/>
    </row>
    <row r="277" spans="1:17" s="1" customFormat="1" ht="66" customHeight="1" x14ac:dyDescent="0.25">
      <c r="A277" s="316" t="s">
        <v>382</v>
      </c>
      <c r="B277" s="316"/>
      <c r="C277" s="316"/>
      <c r="D277" s="316"/>
      <c r="E277" s="316"/>
      <c r="F277" s="316"/>
      <c r="G277" s="316"/>
      <c r="H277" s="316"/>
      <c r="I277" s="316"/>
      <c r="J277" s="316"/>
      <c r="K277" s="316"/>
      <c r="L277" s="316"/>
      <c r="M277" s="316"/>
      <c r="N277" s="316"/>
      <c r="O277" s="316"/>
      <c r="P277" s="316"/>
      <c r="Q277" s="316"/>
    </row>
    <row r="278" spans="1:17" s="1" customFormat="1" x14ac:dyDescent="0.25">
      <c r="A278" s="250"/>
      <c r="B278" s="250"/>
      <c r="C278" s="250"/>
      <c r="D278" s="250"/>
      <c r="E278" s="250"/>
      <c r="F278" s="250"/>
      <c r="G278" s="250"/>
      <c r="H278" s="250"/>
      <c r="I278" s="250"/>
      <c r="J278" s="250"/>
      <c r="K278" s="250"/>
      <c r="L278" s="250"/>
      <c r="M278" s="250"/>
      <c r="N278" s="250"/>
      <c r="O278" s="250"/>
      <c r="P278" s="250"/>
      <c r="Q278" s="250"/>
    </row>
    <row r="279" spans="1:17" s="1" customFormat="1" ht="26.25" customHeight="1" x14ac:dyDescent="0.25">
      <c r="A279" s="106" t="s">
        <v>184</v>
      </c>
      <c r="B279" s="106"/>
      <c r="C279" s="106"/>
      <c r="D279" s="106"/>
      <c r="E279" s="106"/>
      <c r="F279" s="106"/>
      <c r="G279" s="106" t="s">
        <v>198</v>
      </c>
      <c r="H279" s="106"/>
      <c r="I279" s="106"/>
      <c r="J279" s="106" t="s">
        <v>186</v>
      </c>
      <c r="K279" s="106"/>
      <c r="L279" s="106" t="s">
        <v>352</v>
      </c>
      <c r="M279" s="106"/>
      <c r="N279" s="106"/>
      <c r="O279" s="106"/>
      <c r="P279" s="106"/>
      <c r="Q279" s="106"/>
    </row>
    <row r="280" spans="1:17" s="1" customFormat="1" ht="21" customHeight="1" x14ac:dyDescent="0.25">
      <c r="A280" s="146" t="s">
        <v>199</v>
      </c>
      <c r="B280" s="147"/>
      <c r="C280" s="147"/>
      <c r="D280" s="147"/>
      <c r="E280" s="147"/>
      <c r="F280" s="148"/>
      <c r="G280" s="384" t="s">
        <v>182</v>
      </c>
      <c r="H280" s="353"/>
      <c r="I280" s="354"/>
      <c r="J280" s="385" t="s">
        <v>213</v>
      </c>
      <c r="K280" s="386"/>
      <c r="L280" s="136">
        <v>7612069.6799999997</v>
      </c>
      <c r="M280" s="136"/>
      <c r="N280" s="136"/>
      <c r="O280" s="136"/>
      <c r="P280" s="136"/>
      <c r="Q280" s="136"/>
    </row>
    <row r="281" spans="1:17" s="1" customFormat="1" ht="20.25" customHeight="1" x14ac:dyDescent="0.25">
      <c r="A281" s="158" t="s">
        <v>185</v>
      </c>
      <c r="B281" s="159"/>
      <c r="C281" s="159"/>
      <c r="D281" s="159"/>
      <c r="E281" s="159"/>
      <c r="F281" s="160"/>
      <c r="G281" s="161" t="s">
        <v>183</v>
      </c>
      <c r="H281" s="161"/>
      <c r="I281" s="161"/>
      <c r="J281" s="132" t="s">
        <v>187</v>
      </c>
      <c r="K281" s="132"/>
      <c r="L281" s="162">
        <v>688866.26</v>
      </c>
      <c r="M281" s="162"/>
      <c r="N281" s="162"/>
      <c r="O281" s="162"/>
      <c r="P281" s="162"/>
      <c r="Q281" s="163"/>
    </row>
    <row r="282" spans="1:17" s="1" customFormat="1" x14ac:dyDescent="0.25">
      <c r="A282" s="121" t="s">
        <v>222</v>
      </c>
      <c r="B282" s="121"/>
      <c r="C282" s="121"/>
      <c r="D282" s="121"/>
      <c r="E282" s="121"/>
      <c r="F282" s="121"/>
      <c r="G282" s="121"/>
      <c r="H282" s="121"/>
      <c r="I282" s="121"/>
      <c r="J282" s="121"/>
      <c r="K282" s="121"/>
      <c r="L282" s="122">
        <f>SUM(L280:Q281)</f>
        <v>8300935.9399999995</v>
      </c>
      <c r="M282" s="122"/>
      <c r="N282" s="122"/>
      <c r="O282" s="122"/>
      <c r="P282" s="122"/>
      <c r="Q282" s="122"/>
    </row>
    <row r="283" spans="1:17" s="1" customFormat="1" x14ac:dyDescent="0.25">
      <c r="A283" s="66"/>
      <c r="B283" s="66"/>
      <c r="C283" s="66"/>
      <c r="D283" s="66"/>
      <c r="E283" s="66"/>
      <c r="F283" s="66"/>
      <c r="G283" s="66"/>
      <c r="H283" s="66"/>
      <c r="I283" s="66"/>
      <c r="J283" s="66"/>
      <c r="K283" s="66"/>
      <c r="L283" s="66"/>
      <c r="M283" s="66"/>
      <c r="N283" s="66"/>
      <c r="O283" s="66"/>
      <c r="P283" s="66"/>
      <c r="Q283" s="66"/>
    </row>
    <row r="284" spans="1:17" s="1" customFormat="1" x14ac:dyDescent="0.25">
      <c r="A284" s="126" t="s">
        <v>267</v>
      </c>
      <c r="B284" s="126"/>
      <c r="C284" s="126"/>
      <c r="D284" s="126"/>
      <c r="E284" s="126"/>
      <c r="F284" s="126"/>
      <c r="G284" s="126"/>
      <c r="H284" s="126"/>
      <c r="I284" s="126"/>
      <c r="J284" s="126"/>
      <c r="K284" s="126"/>
      <c r="L284" s="126"/>
      <c r="M284" s="126"/>
      <c r="N284" s="126"/>
      <c r="O284" s="126"/>
      <c r="P284" s="126"/>
      <c r="Q284" s="126"/>
    </row>
    <row r="285" spans="1:17" s="1" customFormat="1" x14ac:dyDescent="0.25">
      <c r="A285" s="281"/>
      <c r="B285" s="282"/>
      <c r="C285" s="282"/>
      <c r="D285" s="282"/>
      <c r="E285" s="282"/>
      <c r="F285" s="282"/>
      <c r="G285" s="282"/>
      <c r="H285" s="282"/>
      <c r="I285" s="282"/>
      <c r="J285" s="282"/>
      <c r="K285" s="282"/>
      <c r="L285" s="282"/>
      <c r="M285" s="282"/>
      <c r="N285" s="282"/>
      <c r="O285" s="282"/>
      <c r="P285" s="282"/>
      <c r="Q285" s="283"/>
    </row>
    <row r="286" spans="1:17" s="1" customFormat="1" x14ac:dyDescent="0.25">
      <c r="A286" s="387" t="s">
        <v>299</v>
      </c>
      <c r="B286" s="387"/>
      <c r="C286" s="387"/>
      <c r="D286" s="387"/>
      <c r="E286" s="387"/>
      <c r="F286" s="387"/>
      <c r="G286" s="387"/>
      <c r="H286" s="387"/>
      <c r="I286" s="387"/>
      <c r="J286" s="387"/>
      <c r="K286" s="387"/>
      <c r="L286" s="387" t="s">
        <v>300</v>
      </c>
      <c r="M286" s="387"/>
      <c r="N286" s="387"/>
      <c r="O286" s="387" t="s">
        <v>301</v>
      </c>
      <c r="P286" s="387"/>
      <c r="Q286" s="387"/>
    </row>
    <row r="287" spans="1:17" s="1" customFormat="1" x14ac:dyDescent="0.25">
      <c r="A287" s="146" t="s">
        <v>59</v>
      </c>
      <c r="B287" s="147"/>
      <c r="C287" s="147"/>
      <c r="D287" s="147"/>
      <c r="E287" s="147"/>
      <c r="F287" s="147"/>
      <c r="G287" s="147"/>
      <c r="H287" s="147"/>
      <c r="I287" s="147"/>
      <c r="J287" s="147"/>
      <c r="K287" s="148"/>
      <c r="L287" s="364">
        <v>642631253.44000006</v>
      </c>
      <c r="M287" s="364"/>
      <c r="N287" s="364"/>
      <c r="O287" s="364">
        <v>0</v>
      </c>
      <c r="P287" s="364"/>
      <c r="Q287" s="364"/>
    </row>
    <row r="288" spans="1:17" s="1" customFormat="1" x14ac:dyDescent="0.25">
      <c r="A288" s="146" t="s">
        <v>102</v>
      </c>
      <c r="B288" s="147"/>
      <c r="C288" s="147"/>
      <c r="D288" s="147"/>
      <c r="E288" s="147"/>
      <c r="F288" s="147"/>
      <c r="G288" s="147"/>
      <c r="H288" s="147"/>
      <c r="I288" s="147"/>
      <c r="J288" s="147"/>
      <c r="K288" s="148"/>
      <c r="L288" s="364">
        <v>151474293.25</v>
      </c>
      <c r="M288" s="364"/>
      <c r="N288" s="364"/>
      <c r="O288" s="364">
        <v>0</v>
      </c>
      <c r="P288" s="364"/>
      <c r="Q288" s="364"/>
    </row>
    <row r="289" spans="1:17" s="1" customFormat="1" x14ac:dyDescent="0.25">
      <c r="A289" s="146" t="s">
        <v>35</v>
      </c>
      <c r="B289" s="147"/>
      <c r="C289" s="147"/>
      <c r="D289" s="147"/>
      <c r="E289" s="147"/>
      <c r="F289" s="147"/>
      <c r="G289" s="147"/>
      <c r="H289" s="147"/>
      <c r="I289" s="147"/>
      <c r="J289" s="147"/>
      <c r="K289" s="148"/>
      <c r="L289" s="22">
        <v>103410016.25</v>
      </c>
      <c r="M289" s="23"/>
      <c r="N289" s="24"/>
      <c r="O289" s="364">
        <v>0</v>
      </c>
      <c r="P289" s="364"/>
      <c r="Q289" s="364"/>
    </row>
    <row r="290" spans="1:17" s="1" customFormat="1" x14ac:dyDescent="0.25">
      <c r="A290" s="281" t="s">
        <v>2</v>
      </c>
      <c r="B290" s="282"/>
      <c r="C290" s="282"/>
      <c r="D290" s="282"/>
      <c r="E290" s="282"/>
      <c r="F290" s="282"/>
      <c r="G290" s="282"/>
      <c r="H290" s="282"/>
      <c r="I290" s="282"/>
      <c r="J290" s="282"/>
      <c r="K290" s="283"/>
      <c r="L290" s="389">
        <f>SUM(L287:N289)</f>
        <v>897515562.94000006</v>
      </c>
      <c r="M290" s="389"/>
      <c r="N290" s="389"/>
      <c r="O290" s="364">
        <v>0</v>
      </c>
      <c r="P290" s="364"/>
      <c r="Q290" s="364"/>
    </row>
    <row r="291" spans="1:17" s="1" customFormat="1" x14ac:dyDescent="0.25">
      <c r="A291" s="281"/>
      <c r="B291" s="282"/>
      <c r="C291" s="282"/>
      <c r="D291" s="282"/>
      <c r="E291" s="282"/>
      <c r="F291" s="282"/>
      <c r="G291" s="282"/>
      <c r="H291" s="282"/>
      <c r="I291" s="282"/>
      <c r="J291" s="282"/>
      <c r="K291" s="282"/>
      <c r="L291" s="282"/>
      <c r="M291" s="282"/>
      <c r="N291" s="282"/>
      <c r="O291" s="282"/>
      <c r="P291" s="282"/>
      <c r="Q291" s="283"/>
    </row>
    <row r="292" spans="1:17" s="1" customFormat="1" ht="32.25" customHeight="1" x14ac:dyDescent="0.25">
      <c r="A292" s="100" t="s">
        <v>350</v>
      </c>
      <c r="B292" s="101"/>
      <c r="C292" s="101"/>
      <c r="D292" s="101"/>
      <c r="E292" s="101"/>
      <c r="F292" s="101"/>
      <c r="G292" s="101"/>
      <c r="H292" s="101"/>
      <c r="I292" s="101"/>
      <c r="J292" s="101"/>
      <c r="K292" s="101"/>
      <c r="L292" s="101"/>
      <c r="M292" s="101"/>
      <c r="N292" s="101"/>
      <c r="O292" s="101"/>
      <c r="P292" s="101"/>
      <c r="Q292" s="102"/>
    </row>
    <row r="293" spans="1:17" s="1" customFormat="1" x14ac:dyDescent="0.25">
      <c r="A293" s="391"/>
      <c r="B293" s="392"/>
      <c r="C293" s="392"/>
      <c r="D293" s="392"/>
      <c r="E293" s="392"/>
      <c r="F293" s="392"/>
      <c r="G293" s="392"/>
      <c r="H293" s="392"/>
      <c r="I293" s="392"/>
      <c r="J293" s="392"/>
      <c r="K293" s="392"/>
      <c r="L293" s="392"/>
      <c r="M293" s="392"/>
      <c r="N293" s="392"/>
      <c r="O293" s="392"/>
      <c r="P293" s="392"/>
      <c r="Q293" s="393"/>
    </row>
    <row r="294" spans="1:17" s="1" customFormat="1" ht="20.25" customHeight="1" x14ac:dyDescent="0.25">
      <c r="A294" s="307" t="s">
        <v>103</v>
      </c>
      <c r="B294" s="307"/>
      <c r="C294" s="307"/>
      <c r="D294" s="307"/>
      <c r="E294" s="307"/>
      <c r="F294" s="307"/>
      <c r="G294" s="307"/>
      <c r="H294" s="307"/>
      <c r="I294" s="307"/>
      <c r="J294" s="307"/>
      <c r="K294" s="307"/>
      <c r="L294" s="307"/>
      <c r="M294" s="307"/>
      <c r="N294" s="307"/>
      <c r="O294" s="307"/>
      <c r="P294" s="307"/>
      <c r="Q294" s="307"/>
    </row>
    <row r="295" spans="1:17" s="1" customFormat="1" ht="12.75" customHeight="1" x14ac:dyDescent="0.25">
      <c r="A295" s="390"/>
      <c r="B295" s="390"/>
      <c r="C295" s="390"/>
      <c r="D295" s="390"/>
      <c r="E295" s="390"/>
      <c r="F295" s="390"/>
      <c r="G295" s="390"/>
      <c r="H295" s="390"/>
      <c r="I295" s="390"/>
      <c r="J295" s="390"/>
      <c r="K295" s="390"/>
      <c r="L295" s="390"/>
      <c r="M295" s="390"/>
      <c r="N295" s="390"/>
      <c r="O295" s="390"/>
      <c r="P295" s="390"/>
      <c r="Q295" s="390"/>
    </row>
    <row r="296" spans="1:17" s="1" customFormat="1" ht="12.75" customHeight="1" x14ac:dyDescent="0.25">
      <c r="A296" s="164" t="s">
        <v>283</v>
      </c>
      <c r="B296" s="165"/>
      <c r="C296" s="165"/>
      <c r="D296" s="165"/>
      <c r="E296" s="165"/>
      <c r="F296" s="165"/>
      <c r="G296" s="165"/>
      <c r="H296" s="165"/>
      <c r="I296" s="165"/>
      <c r="J296" s="165"/>
      <c r="K296" s="388"/>
      <c r="L296" s="164" t="s">
        <v>300</v>
      </c>
      <c r="M296" s="165"/>
      <c r="N296" s="388"/>
      <c r="O296" s="164" t="s">
        <v>301</v>
      </c>
      <c r="P296" s="165"/>
      <c r="Q296" s="388"/>
    </row>
    <row r="297" spans="1:17" s="1" customFormat="1" ht="17.25" customHeight="1" x14ac:dyDescent="0.25">
      <c r="A297" s="146" t="s">
        <v>202</v>
      </c>
      <c r="B297" s="147"/>
      <c r="C297" s="147"/>
      <c r="D297" s="147"/>
      <c r="E297" s="147"/>
      <c r="F297" s="147"/>
      <c r="G297" s="147"/>
      <c r="H297" s="147"/>
      <c r="I297" s="147"/>
      <c r="J297" s="147"/>
      <c r="K297" s="148"/>
      <c r="L297" s="364">
        <v>86106437.810000002</v>
      </c>
      <c r="M297" s="364"/>
      <c r="N297" s="364"/>
      <c r="O297" s="364">
        <v>64732716.149999999</v>
      </c>
      <c r="P297" s="364"/>
      <c r="Q297" s="364"/>
    </row>
    <row r="298" spans="1:17" s="1" customFormat="1" ht="17.25" customHeight="1" x14ac:dyDescent="0.25">
      <c r="A298" s="146" t="s">
        <v>83</v>
      </c>
      <c r="B298" s="147"/>
      <c r="C298" s="147"/>
      <c r="D298" s="147"/>
      <c r="E298" s="147"/>
      <c r="F298" s="147"/>
      <c r="G298" s="147"/>
      <c r="H298" s="147"/>
      <c r="I298" s="147"/>
      <c r="J298" s="147"/>
      <c r="K298" s="148"/>
      <c r="L298" s="364">
        <v>10493103.65</v>
      </c>
      <c r="M298" s="364"/>
      <c r="N298" s="364"/>
      <c r="O298" s="364">
        <v>9205999.8900000006</v>
      </c>
      <c r="P298" s="364"/>
      <c r="Q298" s="364"/>
    </row>
    <row r="299" spans="1:17" s="1" customFormat="1" ht="17.25" customHeight="1" x14ac:dyDescent="0.25">
      <c r="A299" s="146" t="s">
        <v>94</v>
      </c>
      <c r="B299" s="147"/>
      <c r="C299" s="147"/>
      <c r="D299" s="147"/>
      <c r="E299" s="147"/>
      <c r="F299" s="147"/>
      <c r="G299" s="147"/>
      <c r="H299" s="147"/>
      <c r="I299" s="147"/>
      <c r="J299" s="147"/>
      <c r="K299" s="148"/>
      <c r="L299" s="364">
        <v>6267870.96</v>
      </c>
      <c r="M299" s="364"/>
      <c r="N299" s="364"/>
      <c r="O299" s="364">
        <v>5099736.6100000003</v>
      </c>
      <c r="P299" s="364"/>
      <c r="Q299" s="364"/>
    </row>
    <row r="300" spans="1:17" s="1" customFormat="1" ht="17.25" customHeight="1" x14ac:dyDescent="0.25">
      <c r="A300" s="146" t="s">
        <v>203</v>
      </c>
      <c r="B300" s="147"/>
      <c r="C300" s="147"/>
      <c r="D300" s="147"/>
      <c r="E300" s="147"/>
      <c r="F300" s="147"/>
      <c r="G300" s="147"/>
      <c r="H300" s="147"/>
      <c r="I300" s="147"/>
      <c r="J300" s="147"/>
      <c r="K300" s="148"/>
      <c r="L300" s="364">
        <v>333335913.44</v>
      </c>
      <c r="M300" s="364"/>
      <c r="N300" s="364"/>
      <c r="O300" s="364">
        <f>298149849.11-230399</f>
        <v>297919450.11000001</v>
      </c>
      <c r="P300" s="364"/>
      <c r="Q300" s="364"/>
    </row>
    <row r="301" spans="1:17" s="1" customFormat="1" x14ac:dyDescent="0.25">
      <c r="A301" s="146" t="s">
        <v>85</v>
      </c>
      <c r="B301" s="147"/>
      <c r="C301" s="147"/>
      <c r="D301" s="147"/>
      <c r="E301" s="147"/>
      <c r="F301" s="147"/>
      <c r="G301" s="147"/>
      <c r="H301" s="147"/>
      <c r="I301" s="147"/>
      <c r="J301" s="147"/>
      <c r="K301" s="148"/>
      <c r="L301" s="364">
        <v>316997.5</v>
      </c>
      <c r="M301" s="364"/>
      <c r="N301" s="364"/>
      <c r="O301" s="364">
        <v>316996.5</v>
      </c>
      <c r="P301" s="364"/>
      <c r="Q301" s="364"/>
    </row>
    <row r="302" spans="1:17" s="1" customFormat="1" x14ac:dyDescent="0.25">
      <c r="A302" s="146" t="s">
        <v>80</v>
      </c>
      <c r="B302" s="147"/>
      <c r="C302" s="147"/>
      <c r="D302" s="147"/>
      <c r="E302" s="147"/>
      <c r="F302" s="147"/>
      <c r="G302" s="147"/>
      <c r="H302" s="147"/>
      <c r="I302" s="147"/>
      <c r="J302" s="147"/>
      <c r="K302" s="148"/>
      <c r="L302" s="364">
        <v>223889957.69</v>
      </c>
      <c r="M302" s="364"/>
      <c r="N302" s="364"/>
      <c r="O302" s="364">
        <v>152618365.97999999</v>
      </c>
      <c r="P302" s="364"/>
      <c r="Q302" s="364"/>
    </row>
    <row r="303" spans="1:17" s="1" customFormat="1" ht="18.75" customHeight="1" x14ac:dyDescent="0.25">
      <c r="A303" s="146" t="s">
        <v>86</v>
      </c>
      <c r="B303" s="147"/>
      <c r="C303" s="147"/>
      <c r="D303" s="147"/>
      <c r="E303" s="147"/>
      <c r="F303" s="147"/>
      <c r="G303" s="147"/>
      <c r="H303" s="147"/>
      <c r="I303" s="147"/>
      <c r="J303" s="147"/>
      <c r="K303" s="148"/>
      <c r="L303" s="364">
        <v>794999.73</v>
      </c>
      <c r="M303" s="364"/>
      <c r="N303" s="364"/>
      <c r="O303" s="364">
        <v>206852.41</v>
      </c>
      <c r="P303" s="364"/>
      <c r="Q303" s="364"/>
    </row>
    <row r="304" spans="1:17" s="1" customFormat="1" x14ac:dyDescent="0.25">
      <c r="A304" s="281" t="s">
        <v>2</v>
      </c>
      <c r="B304" s="282"/>
      <c r="C304" s="282"/>
      <c r="D304" s="282"/>
      <c r="E304" s="282"/>
      <c r="F304" s="282"/>
      <c r="G304" s="282"/>
      <c r="H304" s="282"/>
      <c r="I304" s="282"/>
      <c r="J304" s="282"/>
      <c r="K304" s="283"/>
      <c r="L304" s="280">
        <f>SUM(L297:N303)</f>
        <v>661205280.77999997</v>
      </c>
      <c r="M304" s="280"/>
      <c r="N304" s="280"/>
      <c r="O304" s="280">
        <f>SUM(O297:Q303)</f>
        <v>530100117.65000004</v>
      </c>
      <c r="P304" s="280"/>
      <c r="Q304" s="280"/>
    </row>
    <row r="305" spans="1:17" s="1" customFormat="1" x14ac:dyDescent="0.25">
      <c r="A305" s="394"/>
      <c r="B305" s="168"/>
      <c r="C305" s="168"/>
      <c r="D305" s="168"/>
      <c r="E305" s="168"/>
      <c r="F305" s="168"/>
      <c r="G305" s="168"/>
      <c r="H305" s="168"/>
      <c r="I305" s="168"/>
      <c r="J305" s="168"/>
      <c r="K305" s="168"/>
      <c r="L305" s="168"/>
      <c r="M305" s="168"/>
      <c r="N305" s="168"/>
      <c r="O305" s="168"/>
      <c r="P305" s="168"/>
      <c r="Q305" s="395"/>
    </row>
    <row r="306" spans="1:17" s="1" customFormat="1" x14ac:dyDescent="0.25">
      <c r="A306" s="281" t="s">
        <v>302</v>
      </c>
      <c r="B306" s="282"/>
      <c r="C306" s="282"/>
      <c r="D306" s="282"/>
      <c r="E306" s="282"/>
      <c r="F306" s="282"/>
      <c r="G306" s="282"/>
      <c r="H306" s="282"/>
      <c r="I306" s="282"/>
      <c r="J306" s="282"/>
      <c r="K306" s="283"/>
      <c r="L306" s="281" t="s">
        <v>300</v>
      </c>
      <c r="M306" s="282"/>
      <c r="N306" s="283"/>
      <c r="O306" s="281" t="s">
        <v>309</v>
      </c>
      <c r="P306" s="282"/>
      <c r="Q306" s="283"/>
    </row>
    <row r="307" spans="1:17" s="1" customFormat="1" x14ac:dyDescent="0.25">
      <c r="A307" s="130" t="s">
        <v>143</v>
      </c>
      <c r="B307" s="130"/>
      <c r="C307" s="130"/>
      <c r="D307" s="130"/>
      <c r="E307" s="130"/>
      <c r="F307" s="130"/>
      <c r="G307" s="130"/>
      <c r="H307" s="130"/>
      <c r="I307" s="130"/>
      <c r="J307" s="130"/>
      <c r="K307" s="130"/>
      <c r="L307" s="364">
        <v>661278.74</v>
      </c>
      <c r="M307" s="364"/>
      <c r="N307" s="364"/>
      <c r="O307" s="364">
        <f>396188.51+74115.63</f>
        <v>470304.14</v>
      </c>
      <c r="P307" s="364"/>
      <c r="Q307" s="364"/>
    </row>
    <row r="308" spans="1:17" s="1" customFormat="1" ht="17.25" customHeight="1" x14ac:dyDescent="0.25">
      <c r="A308" s="130" t="s">
        <v>204</v>
      </c>
      <c r="B308" s="130"/>
      <c r="C308" s="130"/>
      <c r="D308" s="130"/>
      <c r="E308" s="130"/>
      <c r="F308" s="130"/>
      <c r="G308" s="130"/>
      <c r="H308" s="130"/>
      <c r="I308" s="130"/>
      <c r="J308" s="130"/>
      <c r="K308" s="130"/>
      <c r="L308" s="364">
        <v>5649408.54</v>
      </c>
      <c r="M308" s="364"/>
      <c r="N308" s="364"/>
      <c r="O308" s="364">
        <v>4160095.41</v>
      </c>
      <c r="P308" s="364"/>
      <c r="Q308" s="364"/>
    </row>
    <row r="309" spans="1:17" s="1" customFormat="1" x14ac:dyDescent="0.25">
      <c r="A309" s="387" t="s">
        <v>2</v>
      </c>
      <c r="B309" s="387"/>
      <c r="C309" s="387"/>
      <c r="D309" s="387"/>
      <c r="E309" s="387"/>
      <c r="F309" s="387"/>
      <c r="G309" s="387"/>
      <c r="H309" s="387"/>
      <c r="I309" s="387"/>
      <c r="J309" s="387"/>
      <c r="K309" s="387"/>
      <c r="L309" s="280">
        <f>SUM(L307:N308)</f>
        <v>6310687.2800000003</v>
      </c>
      <c r="M309" s="280"/>
      <c r="N309" s="280"/>
      <c r="O309" s="280">
        <f>SUM(O307:Q308)</f>
        <v>4630399.55</v>
      </c>
      <c r="P309" s="280"/>
      <c r="Q309" s="280"/>
    </row>
    <row r="310" spans="1:17" s="1" customFormat="1" x14ac:dyDescent="0.25">
      <c r="A310" s="281"/>
      <c r="B310" s="282"/>
      <c r="C310" s="282"/>
      <c r="D310" s="282"/>
      <c r="E310" s="282"/>
      <c r="F310" s="282"/>
      <c r="G310" s="282"/>
      <c r="H310" s="282"/>
      <c r="I310" s="282"/>
      <c r="J310" s="282"/>
      <c r="K310" s="282"/>
      <c r="L310" s="282"/>
      <c r="M310" s="282"/>
      <c r="N310" s="282"/>
      <c r="O310" s="282"/>
      <c r="P310" s="282"/>
      <c r="Q310" s="283"/>
    </row>
    <row r="311" spans="1:17" s="1" customFormat="1" ht="136.5" customHeight="1" x14ac:dyDescent="0.25">
      <c r="A311" s="356" t="s">
        <v>383</v>
      </c>
      <c r="B311" s="356"/>
      <c r="C311" s="356"/>
      <c r="D311" s="356"/>
      <c r="E311" s="356"/>
      <c r="F311" s="356"/>
      <c r="G311" s="356"/>
      <c r="H311" s="356"/>
      <c r="I311" s="356"/>
      <c r="J311" s="356"/>
      <c r="K311" s="356"/>
      <c r="L311" s="356"/>
      <c r="M311" s="356"/>
      <c r="N311" s="356"/>
      <c r="O311" s="356"/>
      <c r="P311" s="356"/>
      <c r="Q311" s="356"/>
    </row>
    <row r="312" spans="1:17" s="1" customFormat="1" x14ac:dyDescent="0.25">
      <c r="A312" s="212"/>
      <c r="B312" s="213"/>
      <c r="C312" s="213"/>
      <c r="D312" s="213"/>
      <c r="E312" s="213"/>
      <c r="F312" s="213"/>
      <c r="G312" s="213"/>
      <c r="H312" s="213"/>
      <c r="I312" s="213"/>
      <c r="J312" s="213"/>
      <c r="K312" s="213"/>
      <c r="L312" s="213"/>
      <c r="M312" s="213"/>
      <c r="N312" s="213"/>
      <c r="O312" s="213"/>
      <c r="P312" s="213"/>
      <c r="Q312" s="214"/>
    </row>
    <row r="313" spans="1:17" ht="24.75" customHeight="1" x14ac:dyDescent="0.25">
      <c r="A313" s="126" t="s">
        <v>268</v>
      </c>
      <c r="B313" s="126"/>
      <c r="C313" s="126"/>
      <c r="D313" s="126"/>
      <c r="E313" s="126"/>
      <c r="F313" s="126"/>
      <c r="G313" s="126"/>
      <c r="H313" s="126"/>
      <c r="I313" s="126"/>
      <c r="J313" s="126"/>
      <c r="K313" s="126"/>
      <c r="L313" s="126"/>
      <c r="M313" s="126"/>
      <c r="N313" s="126"/>
      <c r="O313" s="126"/>
      <c r="P313" s="126"/>
      <c r="Q313" s="126"/>
    </row>
    <row r="314" spans="1:17" ht="33" customHeight="1" x14ac:dyDescent="0.25">
      <c r="A314" s="316" t="s">
        <v>104</v>
      </c>
      <c r="B314" s="316"/>
      <c r="C314" s="316"/>
      <c r="D314" s="316"/>
      <c r="E314" s="316"/>
      <c r="F314" s="316"/>
      <c r="G314" s="316"/>
      <c r="H314" s="316"/>
      <c r="I314" s="316"/>
      <c r="J314" s="316"/>
      <c r="K314" s="316"/>
      <c r="L314" s="316"/>
      <c r="M314" s="316"/>
      <c r="N314" s="316"/>
      <c r="O314" s="316"/>
      <c r="P314" s="316"/>
      <c r="Q314" s="316"/>
    </row>
    <row r="315" spans="1:17" x14ac:dyDescent="0.25">
      <c r="A315" s="384"/>
      <c r="B315" s="353"/>
      <c r="C315" s="353"/>
      <c r="D315" s="353"/>
      <c r="E315" s="353"/>
      <c r="F315" s="353"/>
      <c r="G315" s="353"/>
      <c r="H315" s="353"/>
      <c r="I315" s="353"/>
      <c r="J315" s="353"/>
      <c r="K315" s="353"/>
      <c r="L315" s="353"/>
      <c r="M315" s="353"/>
      <c r="N315" s="353"/>
      <c r="O315" s="353"/>
      <c r="P315" s="353"/>
      <c r="Q315" s="354"/>
    </row>
    <row r="316" spans="1:17" ht="23.25" customHeight="1" x14ac:dyDescent="0.25">
      <c r="A316" s="126" t="s">
        <v>269</v>
      </c>
      <c r="B316" s="126"/>
      <c r="C316" s="126"/>
      <c r="D316" s="126"/>
      <c r="E316" s="126"/>
      <c r="F316" s="126"/>
      <c r="G316" s="126"/>
      <c r="H316" s="126"/>
      <c r="I316" s="126"/>
      <c r="J316" s="126"/>
      <c r="K316" s="126"/>
      <c r="L316" s="126"/>
      <c r="M316" s="126"/>
      <c r="N316" s="126"/>
      <c r="O316" s="126"/>
      <c r="P316" s="126"/>
      <c r="Q316" s="126"/>
    </row>
    <row r="317" spans="1:17" x14ac:dyDescent="0.25">
      <c r="A317" s="281"/>
      <c r="B317" s="282"/>
      <c r="C317" s="282"/>
      <c r="D317" s="282"/>
      <c r="E317" s="282"/>
      <c r="F317" s="282"/>
      <c r="G317" s="282"/>
      <c r="H317" s="282"/>
      <c r="I317" s="282"/>
      <c r="J317" s="282"/>
      <c r="K317" s="282"/>
      <c r="L317" s="282"/>
      <c r="M317" s="282"/>
      <c r="N317" s="282"/>
      <c r="O317" s="282"/>
      <c r="P317" s="282"/>
      <c r="Q317" s="283"/>
    </row>
    <row r="318" spans="1:17" x14ac:dyDescent="0.25">
      <c r="A318" s="25" t="s">
        <v>346</v>
      </c>
      <c r="B318" s="26"/>
      <c r="C318" s="26"/>
      <c r="D318" s="26"/>
      <c r="E318" s="26"/>
      <c r="F318" s="26"/>
      <c r="G318" s="26"/>
      <c r="H318" s="26"/>
      <c r="I318" s="26"/>
      <c r="J318" s="26"/>
      <c r="K318" s="26"/>
      <c r="L318" s="26"/>
      <c r="M318" s="26"/>
      <c r="N318" s="26"/>
      <c r="O318" s="26"/>
      <c r="P318" s="26"/>
      <c r="Q318" s="27"/>
    </row>
    <row r="319" spans="1:17" ht="15" customHeight="1" x14ac:dyDescent="0.25">
      <c r="A319" s="396"/>
      <c r="B319" s="396"/>
      <c r="C319" s="396"/>
      <c r="D319" s="396"/>
      <c r="E319" s="396"/>
      <c r="F319" s="396"/>
      <c r="G319" s="396"/>
      <c r="H319" s="396"/>
      <c r="I319" s="396"/>
      <c r="J319" s="396"/>
      <c r="K319" s="396"/>
      <c r="L319" s="396"/>
      <c r="M319" s="396"/>
      <c r="N319" s="396"/>
      <c r="O319" s="396"/>
      <c r="P319" s="396"/>
      <c r="Q319" s="396"/>
    </row>
    <row r="320" spans="1:17" ht="21.75" customHeight="1" x14ac:dyDescent="0.25">
      <c r="A320" s="265" t="s">
        <v>270</v>
      </c>
      <c r="B320" s="397"/>
      <c r="C320" s="397"/>
      <c r="D320" s="397"/>
      <c r="E320" s="397"/>
      <c r="F320" s="397"/>
      <c r="G320" s="397"/>
      <c r="H320" s="397"/>
      <c r="I320" s="397"/>
      <c r="J320" s="397"/>
      <c r="K320" s="397"/>
      <c r="L320" s="397"/>
      <c r="M320" s="397"/>
      <c r="N320" s="397"/>
      <c r="O320" s="397"/>
      <c r="P320" s="397"/>
      <c r="Q320" s="397"/>
    </row>
    <row r="321" spans="1:19" ht="18.75" customHeight="1" x14ac:dyDescent="0.25">
      <c r="A321" s="398"/>
      <c r="B321" s="398"/>
      <c r="C321" s="398"/>
      <c r="D321" s="398"/>
      <c r="E321" s="398"/>
      <c r="F321" s="398"/>
      <c r="G321" s="398"/>
      <c r="H321" s="398"/>
      <c r="I321" s="398"/>
      <c r="J321" s="398"/>
      <c r="K321" s="398"/>
      <c r="L321" s="398"/>
      <c r="M321" s="398"/>
      <c r="N321" s="398"/>
      <c r="O321" s="398"/>
      <c r="P321" s="398"/>
      <c r="Q321" s="398"/>
    </row>
    <row r="322" spans="1:19" ht="22.5" customHeight="1" x14ac:dyDescent="0.25">
      <c r="A322" s="126" t="s">
        <v>271</v>
      </c>
      <c r="B322" s="126"/>
      <c r="C322" s="126"/>
      <c r="D322" s="126"/>
      <c r="E322" s="126"/>
      <c r="F322" s="126"/>
      <c r="G322" s="126"/>
      <c r="H322" s="126"/>
      <c r="I322" s="126"/>
      <c r="J322" s="126"/>
      <c r="K322" s="126"/>
      <c r="L322" s="126"/>
      <c r="M322" s="126"/>
      <c r="N322" s="126"/>
      <c r="O322" s="126"/>
      <c r="P322" s="126"/>
      <c r="Q322" s="126"/>
    </row>
    <row r="323" spans="1:19" s="9" customFormat="1" ht="139.5" customHeight="1" x14ac:dyDescent="0.25">
      <c r="A323" s="356" t="s">
        <v>384</v>
      </c>
      <c r="B323" s="356"/>
      <c r="C323" s="356"/>
      <c r="D323" s="356"/>
      <c r="E323" s="356"/>
      <c r="F323" s="356"/>
      <c r="G323" s="356"/>
      <c r="H323" s="356"/>
      <c r="I323" s="356"/>
      <c r="J323" s="356"/>
      <c r="K323" s="356"/>
      <c r="L323" s="356"/>
      <c r="M323" s="356"/>
      <c r="N323" s="356"/>
      <c r="O323" s="356"/>
      <c r="P323" s="356"/>
      <c r="Q323" s="356"/>
      <c r="S323" s="17"/>
    </row>
    <row r="324" spans="1:19" ht="15.75" customHeight="1" x14ac:dyDescent="0.25">
      <c r="A324" s="222"/>
      <c r="B324" s="222"/>
      <c r="C324" s="222"/>
      <c r="D324" s="222"/>
      <c r="E324" s="222"/>
      <c r="F324" s="222"/>
      <c r="G324" s="222"/>
      <c r="H324" s="222"/>
      <c r="I324" s="222"/>
      <c r="J324" s="222"/>
      <c r="K324" s="222"/>
      <c r="L324" s="222"/>
      <c r="M324" s="222"/>
      <c r="N324" s="222"/>
      <c r="O324" s="222"/>
      <c r="P324" s="222"/>
      <c r="Q324" s="222"/>
      <c r="S324" s="3"/>
    </row>
    <row r="325" spans="1:19" s="9" customFormat="1" ht="27" customHeight="1" x14ac:dyDescent="0.25">
      <c r="A325" s="328" t="s">
        <v>66</v>
      </c>
      <c r="B325" s="328"/>
      <c r="C325" s="328"/>
      <c r="D325" s="328"/>
      <c r="E325" s="328"/>
      <c r="F325" s="328"/>
      <c r="G325" s="328"/>
      <c r="H325" s="355" t="s">
        <v>166</v>
      </c>
      <c r="I325" s="355"/>
      <c r="J325" s="355" t="s">
        <v>167</v>
      </c>
      <c r="K325" s="355"/>
      <c r="L325" s="355" t="s">
        <v>168</v>
      </c>
      <c r="M325" s="355"/>
      <c r="N325" s="387" t="s">
        <v>169</v>
      </c>
      <c r="O325" s="387"/>
      <c r="P325" s="355" t="s">
        <v>2</v>
      </c>
      <c r="Q325" s="355"/>
      <c r="S325" s="17"/>
    </row>
    <row r="326" spans="1:19" s="9" customFormat="1" x14ac:dyDescent="0.25">
      <c r="A326" s="328" t="s">
        <v>227</v>
      </c>
      <c r="B326" s="328"/>
      <c r="C326" s="328"/>
      <c r="D326" s="328"/>
      <c r="E326" s="328"/>
      <c r="F326" s="328"/>
      <c r="G326" s="328"/>
      <c r="H326" s="37">
        <v>8666165.4299999997</v>
      </c>
      <c r="I326" s="39"/>
      <c r="J326" s="37">
        <v>0</v>
      </c>
      <c r="K326" s="39"/>
      <c r="L326" s="22">
        <v>464503.23</v>
      </c>
      <c r="M326" s="24"/>
      <c r="N326" s="22">
        <v>149430.15</v>
      </c>
      <c r="O326" s="24"/>
      <c r="P326" s="399">
        <f>SUM(H326:O326)</f>
        <v>9280098.8100000005</v>
      </c>
      <c r="Q326" s="400"/>
      <c r="S326" s="17"/>
    </row>
    <row r="327" spans="1:19" s="9" customFormat="1" ht="15" customHeight="1" x14ac:dyDescent="0.25">
      <c r="A327" s="328" t="s">
        <v>239</v>
      </c>
      <c r="B327" s="328"/>
      <c r="C327" s="328"/>
      <c r="D327" s="328"/>
      <c r="E327" s="328"/>
      <c r="F327" s="328"/>
      <c r="G327" s="328"/>
      <c r="H327" s="37">
        <v>27646117.82</v>
      </c>
      <c r="I327" s="39"/>
      <c r="J327" s="37">
        <v>0</v>
      </c>
      <c r="K327" s="39"/>
      <c r="L327" s="22">
        <v>0</v>
      </c>
      <c r="M327" s="24"/>
      <c r="N327" s="22">
        <v>32275.72</v>
      </c>
      <c r="O327" s="24"/>
      <c r="P327" s="399">
        <f>SUM(H327:O327)</f>
        <v>27678393.539999999</v>
      </c>
      <c r="Q327" s="400"/>
      <c r="S327" s="17"/>
    </row>
    <row r="328" spans="1:19" s="9" customFormat="1" hidden="1" x14ac:dyDescent="0.25">
      <c r="A328" s="328" t="s">
        <v>226</v>
      </c>
      <c r="B328" s="328"/>
      <c r="C328" s="328"/>
      <c r="D328" s="328"/>
      <c r="E328" s="328"/>
      <c r="F328" s="328"/>
      <c r="G328" s="328"/>
      <c r="H328" s="37">
        <v>0</v>
      </c>
      <c r="I328" s="39"/>
      <c r="J328" s="37">
        <v>0</v>
      </c>
      <c r="K328" s="39"/>
      <c r="L328" s="22">
        <v>0</v>
      </c>
      <c r="M328" s="24"/>
      <c r="N328" s="22">
        <v>0</v>
      </c>
      <c r="O328" s="24"/>
      <c r="P328" s="399">
        <f t="shared" ref="P328:P333" si="1">SUM(H328:O328)</f>
        <v>0</v>
      </c>
      <c r="Q328" s="400"/>
      <c r="S328" s="17"/>
    </row>
    <row r="329" spans="1:19" s="9" customFormat="1" x14ac:dyDescent="0.25">
      <c r="A329" s="328" t="s">
        <v>228</v>
      </c>
      <c r="B329" s="328"/>
      <c r="C329" s="328"/>
      <c r="D329" s="328"/>
      <c r="E329" s="328"/>
      <c r="F329" s="328"/>
      <c r="G329" s="328"/>
      <c r="H329" s="22">
        <v>8304142.29</v>
      </c>
      <c r="I329" s="24"/>
      <c r="J329" s="37">
        <v>0</v>
      </c>
      <c r="K329" s="39"/>
      <c r="L329" s="22">
        <v>39500</v>
      </c>
      <c r="M329" s="24"/>
      <c r="N329" s="22">
        <v>191659.26</v>
      </c>
      <c r="O329" s="24"/>
      <c r="P329" s="399">
        <f>SUM(H329:O329)</f>
        <v>8535301.5500000007</v>
      </c>
      <c r="Q329" s="400"/>
      <c r="S329" s="17"/>
    </row>
    <row r="330" spans="1:19" s="9" customFormat="1" x14ac:dyDescent="0.25">
      <c r="A330" s="328" t="s">
        <v>229</v>
      </c>
      <c r="B330" s="328"/>
      <c r="C330" s="328"/>
      <c r="D330" s="328"/>
      <c r="E330" s="328"/>
      <c r="F330" s="328"/>
      <c r="G330" s="328"/>
      <c r="H330" s="22">
        <v>13162752.01</v>
      </c>
      <c r="I330" s="24"/>
      <c r="J330" s="37">
        <v>119439.29</v>
      </c>
      <c r="K330" s="39"/>
      <c r="L330" s="22">
        <v>241018.26</v>
      </c>
      <c r="M330" s="24"/>
      <c r="N330" s="22">
        <v>800931.6</v>
      </c>
      <c r="O330" s="24"/>
      <c r="P330" s="399">
        <f>SUM(H330:O330)</f>
        <v>14324141.159999998</v>
      </c>
      <c r="Q330" s="400"/>
      <c r="S330" s="17"/>
    </row>
    <row r="331" spans="1:19" s="9" customFormat="1" x14ac:dyDescent="0.25">
      <c r="A331" s="328" t="s">
        <v>230</v>
      </c>
      <c r="B331" s="328"/>
      <c r="C331" s="328"/>
      <c r="D331" s="328"/>
      <c r="E331" s="328"/>
      <c r="F331" s="328"/>
      <c r="G331" s="328"/>
      <c r="H331" s="22">
        <v>0</v>
      </c>
      <c r="I331" s="24"/>
      <c r="J331" s="37">
        <v>7697.6</v>
      </c>
      <c r="K331" s="39"/>
      <c r="L331" s="22">
        <v>0</v>
      </c>
      <c r="M331" s="24"/>
      <c r="N331" s="22">
        <v>22208.6</v>
      </c>
      <c r="O331" s="24"/>
      <c r="P331" s="399">
        <f>SUM(H331:O331)</f>
        <v>29906.199999999997</v>
      </c>
      <c r="Q331" s="400"/>
      <c r="S331" s="17"/>
    </row>
    <row r="332" spans="1:19" s="9" customFormat="1" x14ac:dyDescent="0.25">
      <c r="A332" s="328" t="s">
        <v>233</v>
      </c>
      <c r="B332" s="328"/>
      <c r="C332" s="328"/>
      <c r="D332" s="328"/>
      <c r="E332" s="328"/>
      <c r="F332" s="328"/>
      <c r="G332" s="328"/>
      <c r="H332" s="22">
        <v>156760305.61000001</v>
      </c>
      <c r="I332" s="24"/>
      <c r="J332" s="37">
        <v>3151738.84</v>
      </c>
      <c r="K332" s="39"/>
      <c r="L332" s="37">
        <v>21483156.469999999</v>
      </c>
      <c r="M332" s="39"/>
      <c r="N332" s="22">
        <v>1438448.67</v>
      </c>
      <c r="O332" s="24"/>
      <c r="P332" s="399">
        <f>SUM(H332:O332)</f>
        <v>182833649.59</v>
      </c>
      <c r="Q332" s="400"/>
      <c r="R332" s="10"/>
      <c r="S332" s="17"/>
    </row>
    <row r="333" spans="1:19" s="9" customFormat="1" ht="34.5" customHeight="1" x14ac:dyDescent="0.25">
      <c r="A333" s="328" t="s">
        <v>231</v>
      </c>
      <c r="B333" s="328"/>
      <c r="C333" s="328"/>
      <c r="D333" s="328"/>
      <c r="E333" s="328"/>
      <c r="F333" s="328"/>
      <c r="G333" s="328"/>
      <c r="H333" s="22">
        <v>3238238.19</v>
      </c>
      <c r="I333" s="24"/>
      <c r="J333" s="37">
        <v>0</v>
      </c>
      <c r="K333" s="39"/>
      <c r="L333" s="22">
        <v>0</v>
      </c>
      <c r="M333" s="24"/>
      <c r="N333" s="22">
        <v>0</v>
      </c>
      <c r="O333" s="24"/>
      <c r="P333" s="399">
        <f t="shared" si="1"/>
        <v>3238238.19</v>
      </c>
      <c r="Q333" s="400"/>
      <c r="S333" s="17"/>
    </row>
    <row r="334" spans="1:19" s="9" customFormat="1" ht="18.75" customHeight="1" x14ac:dyDescent="0.25">
      <c r="A334" s="328" t="s">
        <v>232</v>
      </c>
      <c r="B334" s="328"/>
      <c r="C334" s="328"/>
      <c r="D334" s="328"/>
      <c r="E334" s="328"/>
      <c r="F334" s="328"/>
      <c r="G334" s="328"/>
      <c r="H334" s="22">
        <v>465593.59999999998</v>
      </c>
      <c r="I334" s="24"/>
      <c r="J334" s="37">
        <v>58334.87</v>
      </c>
      <c r="K334" s="39"/>
      <c r="L334" s="22">
        <v>0</v>
      </c>
      <c r="M334" s="24"/>
      <c r="N334" s="22">
        <v>1850</v>
      </c>
      <c r="O334" s="24"/>
      <c r="P334" s="399">
        <f>SUM(H334:O334)</f>
        <v>525778.47</v>
      </c>
      <c r="Q334" s="400"/>
      <c r="S334" s="17"/>
    </row>
    <row r="335" spans="1:19" s="9" customFormat="1" x14ac:dyDescent="0.25">
      <c r="A335" s="328" t="s">
        <v>70</v>
      </c>
      <c r="B335" s="328"/>
      <c r="C335" s="328"/>
      <c r="D335" s="328"/>
      <c r="E335" s="328"/>
      <c r="F335" s="328"/>
      <c r="G335" s="328"/>
      <c r="H335" s="45">
        <f>SUM(H326:I334)</f>
        <v>218243314.95000002</v>
      </c>
      <c r="I335" s="46"/>
      <c r="J335" s="45">
        <f>SUM(J326:K334)</f>
        <v>3337210.6</v>
      </c>
      <c r="K335" s="46"/>
      <c r="L335" s="45">
        <f>SUM(L326:M334)</f>
        <v>22228177.959999997</v>
      </c>
      <c r="M335" s="46"/>
      <c r="N335" s="45">
        <f>SUM(N326:O334)</f>
        <v>2636804</v>
      </c>
      <c r="O335" s="46"/>
      <c r="P335" s="399">
        <f>SUM(P326:Q334)</f>
        <v>246445507.51000002</v>
      </c>
      <c r="Q335" s="400"/>
      <c r="S335" s="17"/>
    </row>
    <row r="336" spans="1:19" s="9" customFormat="1" x14ac:dyDescent="0.25">
      <c r="A336" s="65"/>
      <c r="B336" s="66"/>
      <c r="C336" s="66"/>
      <c r="D336" s="66"/>
      <c r="E336" s="66"/>
      <c r="F336" s="66"/>
      <c r="G336" s="66"/>
      <c r="H336" s="66"/>
      <c r="I336" s="66"/>
      <c r="J336" s="66"/>
      <c r="K336" s="66"/>
      <c r="L336" s="66"/>
      <c r="M336" s="66"/>
      <c r="N336" s="66"/>
      <c r="O336" s="66"/>
      <c r="P336" s="66"/>
      <c r="Q336" s="67"/>
    </row>
    <row r="337" spans="1:17" s="1" customFormat="1" ht="18.75" customHeight="1" x14ac:dyDescent="0.25">
      <c r="A337" s="281"/>
      <c r="B337" s="282"/>
      <c r="C337" s="282"/>
      <c r="D337" s="282"/>
      <c r="E337" s="282"/>
      <c r="F337" s="282"/>
      <c r="G337" s="282"/>
      <c r="H337" s="282"/>
      <c r="I337" s="282"/>
      <c r="J337" s="282"/>
      <c r="K337" s="282"/>
      <c r="L337" s="282"/>
      <c r="M337" s="282"/>
      <c r="N337" s="282"/>
      <c r="O337" s="282"/>
      <c r="P337" s="282"/>
      <c r="Q337" s="283"/>
    </row>
    <row r="338" spans="1:17" s="1" customFormat="1" ht="18.75" customHeight="1" x14ac:dyDescent="0.25">
      <c r="A338" s="126" t="s">
        <v>303</v>
      </c>
      <c r="B338" s="126"/>
      <c r="C338" s="126"/>
      <c r="D338" s="126"/>
      <c r="E338" s="126"/>
      <c r="F338" s="126"/>
      <c r="G338" s="126"/>
      <c r="H338" s="126"/>
      <c r="I338" s="126"/>
      <c r="J338" s="126"/>
      <c r="K338" s="126"/>
      <c r="L338" s="126"/>
      <c r="M338" s="126"/>
      <c r="N338" s="126"/>
      <c r="O338" s="126"/>
      <c r="P338" s="126"/>
      <c r="Q338" s="126"/>
    </row>
    <row r="339" spans="1:17" s="14" customFormat="1" ht="18.75" customHeight="1" x14ac:dyDescent="0.25">
      <c r="A339" s="131" t="s">
        <v>348</v>
      </c>
      <c r="B339" s="131"/>
      <c r="C339" s="131"/>
      <c r="D339" s="131"/>
      <c r="E339" s="131"/>
      <c r="F339" s="131"/>
      <c r="G339" s="131"/>
      <c r="H339" s="131"/>
      <c r="I339" s="131"/>
      <c r="J339" s="131"/>
      <c r="K339" s="131"/>
      <c r="L339" s="131"/>
      <c r="M339" s="131"/>
      <c r="N339" s="131"/>
      <c r="O339" s="131"/>
      <c r="P339" s="131"/>
      <c r="Q339" s="131"/>
    </row>
    <row r="340" spans="1:17" s="1" customFormat="1" ht="18.75" customHeight="1" x14ac:dyDescent="0.25">
      <c r="A340" s="281"/>
      <c r="B340" s="282"/>
      <c r="C340" s="282"/>
      <c r="D340" s="282"/>
      <c r="E340" s="282"/>
      <c r="F340" s="282"/>
      <c r="G340" s="282"/>
      <c r="H340" s="282"/>
      <c r="I340" s="282"/>
      <c r="J340" s="282"/>
      <c r="K340" s="282"/>
      <c r="L340" s="282"/>
      <c r="M340" s="282"/>
      <c r="N340" s="282"/>
      <c r="O340" s="282"/>
      <c r="P340" s="282"/>
      <c r="Q340" s="283"/>
    </row>
    <row r="341" spans="1:17" s="1" customFormat="1" ht="18.75" customHeight="1" x14ac:dyDescent="0.25">
      <c r="A341" s="126" t="s">
        <v>273</v>
      </c>
      <c r="B341" s="126"/>
      <c r="C341" s="126"/>
      <c r="D341" s="126"/>
      <c r="E341" s="126"/>
      <c r="F341" s="126"/>
      <c r="G341" s="126"/>
      <c r="H341" s="126"/>
      <c r="I341" s="126"/>
      <c r="J341" s="126"/>
      <c r="K341" s="126"/>
      <c r="L341" s="126"/>
      <c r="M341" s="126"/>
      <c r="N341" s="126"/>
      <c r="O341" s="126"/>
      <c r="P341" s="126"/>
      <c r="Q341" s="126"/>
    </row>
    <row r="342" spans="1:17" s="14" customFormat="1" ht="18.75" customHeight="1" x14ac:dyDescent="0.25">
      <c r="A342" s="131" t="s">
        <v>347</v>
      </c>
      <c r="B342" s="131"/>
      <c r="C342" s="131"/>
      <c r="D342" s="131"/>
      <c r="E342" s="131"/>
      <c r="F342" s="131"/>
      <c r="G342" s="131"/>
      <c r="H342" s="131"/>
      <c r="I342" s="131"/>
      <c r="J342" s="131"/>
      <c r="K342" s="131"/>
      <c r="L342" s="131"/>
      <c r="M342" s="131"/>
      <c r="N342" s="131"/>
      <c r="O342" s="131"/>
      <c r="P342" s="131"/>
      <c r="Q342" s="131"/>
    </row>
    <row r="343" spans="1:17" s="1" customFormat="1" ht="18.75" customHeight="1" x14ac:dyDescent="0.25">
      <c r="A343" s="281"/>
      <c r="B343" s="282"/>
      <c r="C343" s="282"/>
      <c r="D343" s="282"/>
      <c r="E343" s="282"/>
      <c r="F343" s="282"/>
      <c r="G343" s="282"/>
      <c r="H343" s="282"/>
      <c r="I343" s="282"/>
      <c r="J343" s="282"/>
      <c r="K343" s="282"/>
      <c r="L343" s="282"/>
      <c r="M343" s="282"/>
      <c r="N343" s="282"/>
      <c r="O343" s="282"/>
      <c r="P343" s="282"/>
      <c r="Q343" s="283"/>
    </row>
    <row r="344" spans="1:17" s="1" customFormat="1" ht="18.75" customHeight="1" x14ac:dyDescent="0.25">
      <c r="A344" s="126" t="s">
        <v>37</v>
      </c>
      <c r="B344" s="126"/>
      <c r="C344" s="126"/>
      <c r="D344" s="126"/>
      <c r="E344" s="126"/>
      <c r="F344" s="126"/>
      <c r="G344" s="126"/>
      <c r="H344" s="126"/>
      <c r="I344" s="126"/>
      <c r="J344" s="126"/>
      <c r="K344" s="126"/>
      <c r="L344" s="126"/>
      <c r="M344" s="126"/>
      <c r="N344" s="126"/>
      <c r="O344" s="126"/>
      <c r="P344" s="126"/>
      <c r="Q344" s="126"/>
    </row>
    <row r="345" spans="1:17" s="14" customFormat="1" ht="18.75" customHeight="1" x14ac:dyDescent="0.25">
      <c r="A345" s="131" t="s">
        <v>367</v>
      </c>
      <c r="B345" s="131"/>
      <c r="C345" s="131"/>
      <c r="D345" s="131"/>
      <c r="E345" s="131"/>
      <c r="F345" s="131"/>
      <c r="G345" s="131"/>
      <c r="H345" s="131"/>
      <c r="I345" s="131"/>
      <c r="J345" s="131"/>
      <c r="K345" s="131"/>
      <c r="L345" s="131"/>
      <c r="M345" s="131"/>
      <c r="N345" s="131"/>
      <c r="O345" s="131"/>
      <c r="P345" s="131"/>
      <c r="Q345" s="131"/>
    </row>
    <row r="346" spans="1:17" s="1" customFormat="1" ht="18.75" customHeight="1" x14ac:dyDescent="0.25">
      <c r="A346" s="281"/>
      <c r="B346" s="282"/>
      <c r="C346" s="282"/>
      <c r="D346" s="282"/>
      <c r="E346" s="282"/>
      <c r="F346" s="282"/>
      <c r="G346" s="282"/>
      <c r="H346" s="282"/>
      <c r="I346" s="282"/>
      <c r="J346" s="282"/>
      <c r="K346" s="282"/>
      <c r="L346" s="282"/>
      <c r="M346" s="282"/>
      <c r="N346" s="282"/>
      <c r="O346" s="282"/>
      <c r="P346" s="282"/>
      <c r="Q346" s="283"/>
    </row>
    <row r="347" spans="1:17" s="1" customFormat="1" ht="18.75" customHeight="1" x14ac:dyDescent="0.25">
      <c r="A347" s="126" t="s">
        <v>232</v>
      </c>
      <c r="B347" s="126"/>
      <c r="C347" s="126"/>
      <c r="D347" s="126"/>
      <c r="E347" s="126"/>
      <c r="F347" s="126"/>
      <c r="G347" s="126"/>
      <c r="H347" s="126"/>
      <c r="I347" s="126"/>
      <c r="J347" s="126"/>
      <c r="K347" s="126"/>
      <c r="L347" s="126"/>
      <c r="M347" s="126"/>
      <c r="N347" s="126"/>
      <c r="O347" s="126"/>
      <c r="P347" s="126"/>
      <c r="Q347" s="126"/>
    </row>
    <row r="348" spans="1:17" s="1" customFormat="1" ht="18.75" customHeight="1" x14ac:dyDescent="0.25">
      <c r="A348" s="252" t="s">
        <v>304</v>
      </c>
      <c r="B348" s="253"/>
      <c r="C348" s="253"/>
      <c r="D348" s="253"/>
      <c r="E348" s="253"/>
      <c r="F348" s="253"/>
      <c r="G348" s="253"/>
      <c r="H348" s="253"/>
      <c r="I348" s="253"/>
      <c r="J348" s="253"/>
      <c r="K348" s="253"/>
      <c r="L348" s="253"/>
      <c r="M348" s="253"/>
      <c r="N348" s="253"/>
      <c r="O348" s="253"/>
      <c r="P348" s="253"/>
      <c r="Q348" s="254"/>
    </row>
    <row r="349" spans="1:17" ht="63.75" customHeight="1" x14ac:dyDescent="0.25">
      <c r="A349" s="356" t="s">
        <v>385</v>
      </c>
      <c r="B349" s="356"/>
      <c r="C349" s="356"/>
      <c r="D349" s="356"/>
      <c r="E349" s="356"/>
      <c r="F349" s="356"/>
      <c r="G349" s="356"/>
      <c r="H349" s="356"/>
      <c r="I349" s="356"/>
      <c r="J349" s="356"/>
      <c r="K349" s="356"/>
      <c r="L349" s="356"/>
      <c r="M349" s="356"/>
      <c r="N349" s="356"/>
      <c r="O349" s="356"/>
      <c r="P349" s="356"/>
      <c r="Q349" s="356"/>
    </row>
    <row r="350" spans="1:17" s="1" customFormat="1" ht="18" customHeight="1" x14ac:dyDescent="0.25">
      <c r="A350" s="281"/>
      <c r="B350" s="282"/>
      <c r="C350" s="282"/>
      <c r="D350" s="282"/>
      <c r="E350" s="282"/>
      <c r="F350" s="282"/>
      <c r="G350" s="282"/>
      <c r="H350" s="282"/>
      <c r="I350" s="282"/>
      <c r="J350" s="282"/>
      <c r="K350" s="282"/>
      <c r="L350" s="282"/>
      <c r="M350" s="282"/>
      <c r="N350" s="282"/>
      <c r="O350" s="282"/>
      <c r="P350" s="282"/>
      <c r="Q350" s="283"/>
    </row>
    <row r="351" spans="1:17" s="1" customFormat="1" ht="27.75" customHeight="1" x14ac:dyDescent="0.25">
      <c r="A351" s="261" t="s">
        <v>274</v>
      </c>
      <c r="B351" s="261"/>
      <c r="C351" s="261"/>
      <c r="D351" s="261"/>
      <c r="E351" s="261"/>
      <c r="F351" s="261"/>
      <c r="G351" s="261"/>
      <c r="H351" s="261"/>
      <c r="I351" s="261"/>
      <c r="J351" s="261"/>
      <c r="K351" s="261"/>
      <c r="L351" s="261"/>
      <c r="M351" s="261"/>
      <c r="N351" s="261"/>
      <c r="O351" s="261"/>
      <c r="P351" s="261"/>
      <c r="Q351" s="261"/>
    </row>
    <row r="352" spans="1:17" s="1" customFormat="1" ht="18.75" x14ac:dyDescent="0.25">
      <c r="A352" s="262"/>
      <c r="B352" s="263"/>
      <c r="C352" s="263"/>
      <c r="D352" s="263"/>
      <c r="E352" s="263"/>
      <c r="F352" s="263"/>
      <c r="G352" s="263"/>
      <c r="H352" s="263"/>
      <c r="I352" s="263"/>
      <c r="J352" s="263"/>
      <c r="K352" s="263"/>
      <c r="L352" s="263"/>
      <c r="M352" s="263"/>
      <c r="N352" s="263"/>
      <c r="O352" s="263"/>
      <c r="P352" s="263"/>
      <c r="Q352" s="264"/>
    </row>
    <row r="353" spans="1:17" s="1" customFormat="1" ht="31.5" customHeight="1" x14ac:dyDescent="0.25">
      <c r="A353" s="156" t="s">
        <v>356</v>
      </c>
      <c r="B353" s="339"/>
      <c r="C353" s="339"/>
      <c r="D353" s="339"/>
      <c r="E353" s="339"/>
      <c r="F353" s="339"/>
      <c r="G353" s="339"/>
      <c r="H353" s="339"/>
      <c r="I353" s="339"/>
      <c r="J353" s="339"/>
      <c r="K353" s="339"/>
      <c r="L353" s="339"/>
      <c r="M353" s="339"/>
      <c r="N353" s="339"/>
      <c r="O353" s="339"/>
      <c r="P353" s="339"/>
      <c r="Q353" s="157"/>
    </row>
    <row r="354" spans="1:17" s="1" customFormat="1" ht="21.75" customHeight="1" x14ac:dyDescent="0.25">
      <c r="A354" s="404" t="s">
        <v>170</v>
      </c>
      <c r="B354" s="404"/>
      <c r="C354" s="404"/>
      <c r="D354" s="404"/>
      <c r="E354" s="404"/>
      <c r="F354" s="404"/>
      <c r="G354" s="404"/>
      <c r="H354" s="404"/>
      <c r="I354" s="404"/>
      <c r="J354" s="280">
        <v>1095905978.2</v>
      </c>
      <c r="K354" s="280"/>
      <c r="L354" s="280"/>
      <c r="M354" s="280"/>
      <c r="N354" s="280"/>
      <c r="O354" s="280"/>
      <c r="P354" s="280"/>
      <c r="Q354" s="280"/>
    </row>
    <row r="355" spans="1:17" s="1" customFormat="1" ht="21.75" customHeight="1" x14ac:dyDescent="0.25">
      <c r="A355" s="404" t="s">
        <v>305</v>
      </c>
      <c r="B355" s="404"/>
      <c r="C355" s="404"/>
      <c r="D355" s="404"/>
      <c r="E355" s="404"/>
      <c r="F355" s="404"/>
      <c r="G355" s="404"/>
      <c r="H355" s="404"/>
      <c r="I355" s="404"/>
      <c r="J355" s="280">
        <v>1095905978.2</v>
      </c>
      <c r="K355" s="280"/>
      <c r="L355" s="280"/>
      <c r="M355" s="280"/>
      <c r="N355" s="280"/>
      <c r="O355" s="280"/>
      <c r="P355" s="280"/>
      <c r="Q355" s="280"/>
    </row>
    <row r="356" spans="1:17" s="1" customFormat="1" ht="22.5" customHeight="1" x14ac:dyDescent="0.25">
      <c r="A356" s="404" t="s">
        <v>106</v>
      </c>
      <c r="B356" s="404"/>
      <c r="C356" s="404"/>
      <c r="D356" s="404"/>
      <c r="E356" s="404"/>
      <c r="F356" s="404"/>
      <c r="G356" s="404"/>
      <c r="H356" s="404"/>
      <c r="I356" s="404"/>
      <c r="J356" s="407">
        <f>J355-J354</f>
        <v>0</v>
      </c>
      <c r="K356" s="407"/>
      <c r="L356" s="407"/>
      <c r="M356" s="407"/>
      <c r="N356" s="407"/>
      <c r="O356" s="407"/>
      <c r="P356" s="407"/>
      <c r="Q356" s="407"/>
    </row>
    <row r="357" spans="1:17" s="1" customFormat="1" x14ac:dyDescent="0.25">
      <c r="A357" s="401"/>
      <c r="B357" s="402"/>
      <c r="C357" s="402"/>
      <c r="D357" s="402"/>
      <c r="E357" s="402"/>
      <c r="F357" s="402"/>
      <c r="G357" s="402"/>
      <c r="H357" s="402"/>
      <c r="I357" s="402"/>
      <c r="J357" s="402"/>
      <c r="K357" s="402"/>
      <c r="L357" s="402"/>
      <c r="M357" s="402"/>
      <c r="N357" s="402"/>
      <c r="O357" s="402"/>
      <c r="P357" s="402"/>
      <c r="Q357" s="403"/>
    </row>
    <row r="358" spans="1:17" s="1" customFormat="1" ht="122.25" customHeight="1" x14ac:dyDescent="0.25">
      <c r="A358" s="266" t="s">
        <v>390</v>
      </c>
      <c r="B358" s="266"/>
      <c r="C358" s="266"/>
      <c r="D358" s="266"/>
      <c r="E358" s="266"/>
      <c r="F358" s="266"/>
      <c r="G358" s="266"/>
      <c r="H358" s="266"/>
      <c r="I358" s="266"/>
      <c r="J358" s="266"/>
      <c r="K358" s="266"/>
      <c r="L358" s="266"/>
      <c r="M358" s="266"/>
      <c r="N358" s="266"/>
      <c r="O358" s="266"/>
      <c r="P358" s="266"/>
      <c r="Q358" s="266"/>
    </row>
    <row r="359" spans="1:17" s="1" customFormat="1" x14ac:dyDescent="0.25">
      <c r="A359" s="143"/>
      <c r="B359" s="144"/>
      <c r="C359" s="144"/>
      <c r="D359" s="144"/>
      <c r="E359" s="144"/>
      <c r="F359" s="144"/>
      <c r="G359" s="144"/>
      <c r="H359" s="144"/>
      <c r="I359" s="144"/>
      <c r="J359" s="144"/>
      <c r="K359" s="144"/>
      <c r="L359" s="144"/>
      <c r="M359" s="144"/>
      <c r="N359" s="144"/>
      <c r="O359" s="144"/>
      <c r="P359" s="144"/>
      <c r="Q359" s="145"/>
    </row>
    <row r="360" spans="1:17" s="1" customFormat="1" x14ac:dyDescent="0.25">
      <c r="A360" s="404" t="s">
        <v>171</v>
      </c>
      <c r="B360" s="404"/>
      <c r="C360" s="404"/>
      <c r="D360" s="404"/>
      <c r="E360" s="404"/>
      <c r="F360" s="404"/>
      <c r="G360" s="404"/>
      <c r="H360" s="404"/>
      <c r="I360" s="404"/>
      <c r="J360" s="280">
        <v>459963785.70999998</v>
      </c>
      <c r="K360" s="280"/>
      <c r="L360" s="280"/>
      <c r="M360" s="280"/>
      <c r="N360" s="280"/>
      <c r="O360" s="280"/>
      <c r="P360" s="280"/>
      <c r="Q360" s="280"/>
    </row>
    <row r="361" spans="1:17" s="1" customFormat="1" x14ac:dyDescent="0.25">
      <c r="A361" s="405" t="s">
        <v>306</v>
      </c>
      <c r="B361" s="405"/>
      <c r="C361" s="405"/>
      <c r="D361" s="405"/>
      <c r="E361" s="405"/>
      <c r="F361" s="405"/>
      <c r="G361" s="405"/>
      <c r="H361" s="405"/>
      <c r="I361" s="405"/>
      <c r="J361" s="406">
        <v>1080888735.6800001</v>
      </c>
      <c r="K361" s="406"/>
      <c r="L361" s="406"/>
      <c r="M361" s="406"/>
      <c r="N361" s="406"/>
      <c r="O361" s="406"/>
      <c r="P361" s="406"/>
      <c r="Q361" s="406"/>
    </row>
    <row r="362" spans="1:17" s="1" customFormat="1" x14ac:dyDescent="0.25">
      <c r="A362" s="404" t="s">
        <v>106</v>
      </c>
      <c r="B362" s="404"/>
      <c r="C362" s="404"/>
      <c r="D362" s="404"/>
      <c r="E362" s="404"/>
      <c r="F362" s="404"/>
      <c r="G362" s="404"/>
      <c r="H362" s="404"/>
      <c r="I362" s="404"/>
      <c r="J362" s="280">
        <f>J360-J361</f>
        <v>-620924949.97000003</v>
      </c>
      <c r="K362" s="280"/>
      <c r="L362" s="280"/>
      <c r="M362" s="280"/>
      <c r="N362" s="280"/>
      <c r="O362" s="280"/>
      <c r="P362" s="280"/>
      <c r="Q362" s="280"/>
    </row>
    <row r="363" spans="1:17" s="1" customFormat="1" x14ac:dyDescent="0.25">
      <c r="A363" s="409"/>
      <c r="B363" s="409"/>
      <c r="C363" s="409"/>
      <c r="D363" s="409"/>
      <c r="E363" s="409"/>
      <c r="F363" s="409"/>
      <c r="G363" s="409"/>
      <c r="H363" s="409"/>
      <c r="I363" s="409"/>
      <c r="J363" s="409"/>
      <c r="K363" s="409"/>
      <c r="L363" s="409"/>
      <c r="M363" s="409"/>
      <c r="N363" s="409"/>
      <c r="O363" s="409"/>
      <c r="P363" s="409"/>
      <c r="Q363" s="409"/>
    </row>
    <row r="364" spans="1:17" s="1" customFormat="1" ht="30.75" customHeight="1" x14ac:dyDescent="0.25">
      <c r="A364" s="261" t="s">
        <v>275</v>
      </c>
      <c r="B364" s="261"/>
      <c r="C364" s="261"/>
      <c r="D364" s="261"/>
      <c r="E364" s="261"/>
      <c r="F364" s="261"/>
      <c r="G364" s="261"/>
      <c r="H364" s="261"/>
      <c r="I364" s="261"/>
      <c r="J364" s="261"/>
      <c r="K364" s="261"/>
      <c r="L364" s="261"/>
      <c r="M364" s="261"/>
      <c r="N364" s="261"/>
      <c r="O364" s="261"/>
      <c r="P364" s="261"/>
      <c r="Q364" s="261"/>
    </row>
    <row r="365" spans="1:17" s="1" customFormat="1" ht="18.75" x14ac:dyDescent="0.25">
      <c r="A365" s="411"/>
      <c r="B365" s="412"/>
      <c r="C365" s="412"/>
      <c r="D365" s="412"/>
      <c r="E365" s="412"/>
      <c r="F365" s="412"/>
      <c r="G365" s="412"/>
      <c r="H365" s="412"/>
      <c r="I365" s="412"/>
      <c r="J365" s="412"/>
      <c r="K365" s="412"/>
      <c r="L365" s="412"/>
      <c r="M365" s="412"/>
      <c r="N365" s="412"/>
      <c r="O365" s="412"/>
      <c r="P365" s="412"/>
      <c r="Q365" s="413"/>
    </row>
    <row r="366" spans="1:17" s="1" customFormat="1" x14ac:dyDescent="0.25">
      <c r="A366" s="410" t="s">
        <v>261</v>
      </c>
      <c r="B366" s="410"/>
      <c r="C366" s="410"/>
      <c r="D366" s="410"/>
      <c r="E366" s="410"/>
      <c r="F366" s="410"/>
      <c r="G366" s="410"/>
      <c r="H366" s="410"/>
      <c r="I366" s="410"/>
      <c r="J366" s="410"/>
      <c r="K366" s="410"/>
      <c r="L366" s="410"/>
      <c r="M366" s="410"/>
      <c r="N366" s="410"/>
      <c r="O366" s="410"/>
      <c r="P366" s="410"/>
      <c r="Q366" s="410"/>
    </row>
    <row r="367" spans="1:17" s="1" customFormat="1" x14ac:dyDescent="0.25">
      <c r="A367" s="410" t="s">
        <v>277</v>
      </c>
      <c r="B367" s="410"/>
      <c r="C367" s="410"/>
      <c r="D367" s="410"/>
      <c r="E367" s="410"/>
      <c r="F367" s="410"/>
      <c r="G367" s="410"/>
      <c r="H367" s="410"/>
      <c r="I367" s="410"/>
      <c r="J367" s="410"/>
      <c r="K367" s="410">
        <v>2023</v>
      </c>
      <c r="L367" s="410"/>
      <c r="M367" s="410"/>
      <c r="N367" s="410">
        <v>2022</v>
      </c>
      <c r="O367" s="410"/>
      <c r="P367" s="410"/>
      <c r="Q367" s="410"/>
    </row>
    <row r="368" spans="1:17" s="1" customFormat="1" x14ac:dyDescent="0.25">
      <c r="A368" s="408" t="s">
        <v>108</v>
      </c>
      <c r="B368" s="408"/>
      <c r="C368" s="408"/>
      <c r="D368" s="408"/>
      <c r="E368" s="408"/>
      <c r="F368" s="408"/>
      <c r="G368" s="408"/>
      <c r="H368" s="408"/>
      <c r="I368" s="408"/>
      <c r="J368" s="408"/>
      <c r="K368" s="43">
        <f>L219</f>
        <v>2185010.14</v>
      </c>
      <c r="L368" s="43"/>
      <c r="M368" s="43"/>
      <c r="N368" s="292">
        <v>-289192.05</v>
      </c>
      <c r="O368" s="292"/>
      <c r="P368" s="292"/>
      <c r="Q368" s="48"/>
    </row>
    <row r="369" spans="1:17" s="1" customFormat="1" x14ac:dyDescent="0.25">
      <c r="A369" s="408" t="s">
        <v>107</v>
      </c>
      <c r="B369" s="408"/>
      <c r="C369" s="408"/>
      <c r="D369" s="408"/>
      <c r="E369" s="408"/>
      <c r="F369" s="408"/>
      <c r="G369" s="408"/>
      <c r="H369" s="408"/>
      <c r="I369" s="408"/>
      <c r="J369" s="408"/>
      <c r="K369" s="43">
        <f>L221</f>
        <v>874619936.33000004</v>
      </c>
      <c r="L369" s="43"/>
      <c r="M369" s="43"/>
      <c r="N369" s="292">
        <v>355046863.12</v>
      </c>
      <c r="O369" s="292"/>
      <c r="P369" s="292"/>
      <c r="Q369" s="48"/>
    </row>
    <row r="370" spans="1:17" s="1" customFormat="1" x14ac:dyDescent="0.25">
      <c r="A370" s="408" t="s">
        <v>109</v>
      </c>
      <c r="B370" s="408"/>
      <c r="C370" s="408"/>
      <c r="D370" s="408"/>
      <c r="E370" s="408"/>
      <c r="F370" s="408"/>
      <c r="G370" s="408"/>
      <c r="H370" s="408"/>
      <c r="I370" s="408"/>
      <c r="J370" s="408"/>
      <c r="K370" s="43">
        <v>0</v>
      </c>
      <c r="L370" s="43"/>
      <c r="M370" s="43"/>
      <c r="N370" s="292">
        <v>0</v>
      </c>
      <c r="O370" s="292"/>
      <c r="P370" s="292"/>
      <c r="Q370" s="48"/>
    </row>
    <row r="371" spans="1:17" s="1" customFormat="1" x14ac:dyDescent="0.25">
      <c r="A371" s="408" t="s">
        <v>237</v>
      </c>
      <c r="B371" s="408"/>
      <c r="C371" s="408"/>
      <c r="D371" s="408"/>
      <c r="E371" s="408"/>
      <c r="F371" s="408"/>
      <c r="G371" s="408"/>
      <c r="H371" s="408"/>
      <c r="I371" s="408"/>
      <c r="J371" s="408"/>
      <c r="K371" s="43">
        <v>0</v>
      </c>
      <c r="L371" s="43"/>
      <c r="M371" s="43"/>
      <c r="N371" s="292">
        <v>0</v>
      </c>
      <c r="O371" s="292"/>
      <c r="P371" s="292"/>
      <c r="Q371" s="48"/>
    </row>
    <row r="372" spans="1:17" s="1" customFormat="1" x14ac:dyDescent="0.25">
      <c r="A372" s="408" t="s">
        <v>110</v>
      </c>
      <c r="B372" s="408"/>
      <c r="C372" s="408"/>
      <c r="D372" s="408"/>
      <c r="E372" s="408"/>
      <c r="F372" s="408"/>
      <c r="G372" s="408"/>
      <c r="H372" s="408"/>
      <c r="I372" s="408"/>
      <c r="J372" s="408"/>
      <c r="K372" s="43">
        <v>0</v>
      </c>
      <c r="L372" s="43"/>
      <c r="M372" s="43"/>
      <c r="N372" s="414">
        <v>0</v>
      </c>
      <c r="O372" s="414"/>
      <c r="P372" s="414"/>
      <c r="Q372" s="415"/>
    </row>
    <row r="373" spans="1:17" s="1" customFormat="1" ht="16.5" customHeight="1" x14ac:dyDescent="0.25">
      <c r="A373" s="408" t="s">
        <v>144</v>
      </c>
      <c r="B373" s="408"/>
      <c r="C373" s="408"/>
      <c r="D373" s="408"/>
      <c r="E373" s="408"/>
      <c r="F373" s="408"/>
      <c r="G373" s="408"/>
      <c r="H373" s="408"/>
      <c r="I373" s="408"/>
      <c r="J373" s="408"/>
      <c r="K373" s="43">
        <v>0</v>
      </c>
      <c r="L373" s="43"/>
      <c r="M373" s="43"/>
      <c r="N373" s="292">
        <v>0</v>
      </c>
      <c r="O373" s="292"/>
      <c r="P373" s="292"/>
      <c r="Q373" s="48"/>
    </row>
    <row r="374" spans="1:17" s="1" customFormat="1" x14ac:dyDescent="0.25">
      <c r="A374" s="408" t="s">
        <v>145</v>
      </c>
      <c r="B374" s="408"/>
      <c r="C374" s="408"/>
      <c r="D374" s="408"/>
      <c r="E374" s="408"/>
      <c r="F374" s="408"/>
      <c r="G374" s="408"/>
      <c r="H374" s="408"/>
      <c r="I374" s="408"/>
      <c r="J374" s="408"/>
      <c r="K374" s="43">
        <v>0</v>
      </c>
      <c r="L374" s="43"/>
      <c r="M374" s="43"/>
      <c r="N374" s="292">
        <v>0</v>
      </c>
      <c r="O374" s="292"/>
      <c r="P374" s="292"/>
      <c r="Q374" s="48"/>
    </row>
    <row r="375" spans="1:17" s="1" customFormat="1" ht="16.5" customHeight="1" x14ac:dyDescent="0.25">
      <c r="A375" s="417" t="s">
        <v>197</v>
      </c>
      <c r="B375" s="417"/>
      <c r="C375" s="417"/>
      <c r="D375" s="417"/>
      <c r="E375" s="417"/>
      <c r="F375" s="417"/>
      <c r="G375" s="417"/>
      <c r="H375" s="417"/>
      <c r="I375" s="417"/>
      <c r="J375" s="417"/>
      <c r="K375" s="418">
        <f>SUM(K368:M369)</f>
        <v>876804946.47000003</v>
      </c>
      <c r="L375" s="418"/>
      <c r="M375" s="418"/>
      <c r="N375" s="418">
        <f>SUM(M368:Q369)</f>
        <v>354757671.06999999</v>
      </c>
      <c r="O375" s="418"/>
      <c r="P375" s="418"/>
      <c r="Q375" s="418"/>
    </row>
    <row r="376" spans="1:17" s="1" customFormat="1" ht="16.5" customHeight="1" x14ac:dyDescent="0.25">
      <c r="A376" s="47"/>
      <c r="B376" s="292"/>
      <c r="C376" s="292"/>
      <c r="D376" s="292"/>
      <c r="E376" s="292"/>
      <c r="F376" s="292"/>
      <c r="G376" s="292"/>
      <c r="H376" s="292"/>
      <c r="I376" s="292"/>
      <c r="J376" s="292"/>
      <c r="K376" s="292"/>
      <c r="L376" s="292"/>
      <c r="M376" s="292"/>
      <c r="N376" s="292"/>
      <c r="O376" s="292"/>
      <c r="P376" s="292"/>
      <c r="Q376" s="48"/>
    </row>
    <row r="377" spans="1:17" s="1" customFormat="1" ht="16.5" customHeight="1" x14ac:dyDescent="0.25">
      <c r="A377" s="410" t="s">
        <v>276</v>
      </c>
      <c r="B377" s="410"/>
      <c r="C377" s="410"/>
      <c r="D377" s="410"/>
      <c r="E377" s="410"/>
      <c r="F377" s="410"/>
      <c r="G377" s="410"/>
      <c r="H377" s="410"/>
      <c r="I377" s="410"/>
      <c r="J377" s="410"/>
      <c r="K377" s="410"/>
      <c r="L377" s="410"/>
      <c r="M377" s="410"/>
      <c r="N377" s="410"/>
      <c r="O377" s="410"/>
      <c r="P377" s="410"/>
      <c r="Q377" s="410"/>
    </row>
    <row r="378" spans="1:17" s="1" customFormat="1" ht="16.5" customHeight="1" x14ac:dyDescent="0.25">
      <c r="A378" s="410" t="s">
        <v>277</v>
      </c>
      <c r="B378" s="410"/>
      <c r="C378" s="410"/>
      <c r="D378" s="410"/>
      <c r="E378" s="410"/>
      <c r="F378" s="410"/>
      <c r="G378" s="410"/>
      <c r="H378" s="410"/>
      <c r="I378" s="410"/>
      <c r="J378" s="410"/>
      <c r="K378" s="410">
        <v>2023</v>
      </c>
      <c r="L378" s="410"/>
      <c r="M378" s="410"/>
      <c r="N378" s="410">
        <v>2022</v>
      </c>
      <c r="O378" s="410"/>
      <c r="P378" s="410"/>
      <c r="Q378" s="410"/>
    </row>
    <row r="379" spans="1:17" s="1" customFormat="1" ht="16.5" customHeight="1" x14ac:dyDescent="0.25">
      <c r="A379" s="416" t="s">
        <v>278</v>
      </c>
      <c r="B379" s="416"/>
      <c r="C379" s="416"/>
      <c r="D379" s="416"/>
      <c r="E379" s="416"/>
      <c r="F379" s="416"/>
      <c r="G379" s="416"/>
      <c r="H379" s="416"/>
      <c r="I379" s="416"/>
      <c r="J379" s="416"/>
      <c r="K379" s="44">
        <f>SUM(K380:M386)</f>
        <v>150356758.20999998</v>
      </c>
      <c r="L379" s="44"/>
      <c r="M379" s="44"/>
      <c r="N379" s="44">
        <f>SUM(N380:Q386)</f>
        <v>328188471.41999996</v>
      </c>
      <c r="O379" s="44"/>
      <c r="P379" s="44"/>
      <c r="Q379" s="44"/>
    </row>
    <row r="380" spans="1:17" s="1" customFormat="1" ht="16.5" customHeight="1" x14ac:dyDescent="0.25">
      <c r="A380" s="419" t="s">
        <v>59</v>
      </c>
      <c r="B380" s="419"/>
      <c r="C380" s="419"/>
      <c r="D380" s="419"/>
      <c r="E380" s="419"/>
      <c r="F380" s="419"/>
      <c r="G380" s="419"/>
      <c r="H380" s="419"/>
      <c r="I380" s="419"/>
      <c r="J380" s="419"/>
      <c r="K380" s="43">
        <v>0</v>
      </c>
      <c r="L380" s="43"/>
      <c r="M380" s="43"/>
      <c r="N380" s="43">
        <v>0</v>
      </c>
      <c r="O380" s="43"/>
      <c r="P380" s="43"/>
      <c r="Q380" s="43"/>
    </row>
    <row r="381" spans="1:17" s="1" customFormat="1" ht="16.5" customHeight="1" x14ac:dyDescent="0.25">
      <c r="A381" s="419" t="s">
        <v>279</v>
      </c>
      <c r="B381" s="419"/>
      <c r="C381" s="419"/>
      <c r="D381" s="419"/>
      <c r="E381" s="419"/>
      <c r="F381" s="419"/>
      <c r="G381" s="419"/>
      <c r="H381" s="419"/>
      <c r="I381" s="419"/>
      <c r="J381" s="419"/>
      <c r="K381" s="43">
        <v>0</v>
      </c>
      <c r="L381" s="43"/>
      <c r="M381" s="43"/>
      <c r="N381" s="43">
        <v>0</v>
      </c>
      <c r="O381" s="43"/>
      <c r="P381" s="43"/>
      <c r="Q381" s="43"/>
    </row>
    <row r="382" spans="1:17" s="1" customFormat="1" ht="16.5" customHeight="1" x14ac:dyDescent="0.25">
      <c r="A382" s="419" t="s">
        <v>102</v>
      </c>
      <c r="B382" s="419"/>
      <c r="C382" s="419"/>
      <c r="D382" s="419"/>
      <c r="E382" s="419"/>
      <c r="F382" s="419"/>
      <c r="G382" s="419"/>
      <c r="H382" s="419"/>
      <c r="I382" s="419"/>
      <c r="J382" s="419"/>
      <c r="K382" s="43">
        <v>0</v>
      </c>
      <c r="L382" s="43"/>
      <c r="M382" s="43"/>
      <c r="N382" s="43">
        <v>3516107.73</v>
      </c>
      <c r="O382" s="43"/>
      <c r="P382" s="43"/>
      <c r="Q382" s="43"/>
    </row>
    <row r="383" spans="1:17" s="1" customFormat="1" ht="16.5" customHeight="1" x14ac:dyDescent="0.25">
      <c r="A383" s="419" t="s">
        <v>35</v>
      </c>
      <c r="B383" s="419"/>
      <c r="C383" s="419"/>
      <c r="D383" s="419"/>
      <c r="E383" s="419"/>
      <c r="F383" s="419"/>
      <c r="G383" s="419"/>
      <c r="H383" s="419"/>
      <c r="I383" s="419"/>
      <c r="J383" s="419"/>
      <c r="K383" s="43">
        <v>0</v>
      </c>
      <c r="L383" s="43"/>
      <c r="M383" s="43"/>
      <c r="N383" s="43">
        <v>0</v>
      </c>
      <c r="O383" s="43"/>
      <c r="P383" s="43"/>
      <c r="Q383" s="43"/>
    </row>
    <row r="384" spans="1:17" s="1" customFormat="1" ht="16.5" customHeight="1" x14ac:dyDescent="0.25">
      <c r="A384" s="419" t="s">
        <v>280</v>
      </c>
      <c r="B384" s="419"/>
      <c r="C384" s="419"/>
      <c r="D384" s="419"/>
      <c r="E384" s="419"/>
      <c r="F384" s="419"/>
      <c r="G384" s="419"/>
      <c r="H384" s="419"/>
      <c r="I384" s="419"/>
      <c r="J384" s="419"/>
      <c r="K384" s="43">
        <v>114911281.84999999</v>
      </c>
      <c r="L384" s="43"/>
      <c r="M384" s="43"/>
      <c r="N384" s="43">
        <v>221025814.22999999</v>
      </c>
      <c r="O384" s="43"/>
      <c r="P384" s="43"/>
      <c r="Q384" s="43"/>
    </row>
    <row r="385" spans="1:19" s="1" customFormat="1" ht="16.5" customHeight="1" x14ac:dyDescent="0.25">
      <c r="A385" s="419" t="s">
        <v>281</v>
      </c>
      <c r="B385" s="419"/>
      <c r="C385" s="419"/>
      <c r="D385" s="419"/>
      <c r="E385" s="419"/>
      <c r="F385" s="419"/>
      <c r="G385" s="419"/>
      <c r="H385" s="419"/>
      <c r="I385" s="419"/>
      <c r="J385" s="419"/>
      <c r="K385" s="43">
        <v>35445476.359999999</v>
      </c>
      <c r="L385" s="43"/>
      <c r="M385" s="43"/>
      <c r="N385" s="43">
        <v>103646549.45999999</v>
      </c>
      <c r="O385" s="43"/>
      <c r="P385" s="43"/>
      <c r="Q385" s="43"/>
    </row>
    <row r="386" spans="1:19" s="1" customFormat="1" ht="16.5" customHeight="1" x14ac:dyDescent="0.25">
      <c r="A386" s="419" t="s">
        <v>282</v>
      </c>
      <c r="B386" s="419"/>
      <c r="C386" s="419"/>
      <c r="D386" s="419"/>
      <c r="E386" s="419"/>
      <c r="F386" s="419"/>
      <c r="G386" s="419"/>
      <c r="H386" s="419"/>
      <c r="I386" s="419"/>
      <c r="J386" s="419"/>
      <c r="K386" s="43">
        <v>0</v>
      </c>
      <c r="L386" s="43"/>
      <c r="M386" s="43"/>
      <c r="N386" s="43">
        <v>0</v>
      </c>
      <c r="O386" s="43"/>
      <c r="P386" s="43"/>
      <c r="Q386" s="43"/>
    </row>
    <row r="387" spans="1:19" s="1" customFormat="1" ht="16.5" customHeight="1" x14ac:dyDescent="0.25">
      <c r="A387" s="416" t="s">
        <v>283</v>
      </c>
      <c r="B387" s="416"/>
      <c r="C387" s="416"/>
      <c r="D387" s="416"/>
      <c r="E387" s="416"/>
      <c r="F387" s="416"/>
      <c r="G387" s="416"/>
      <c r="H387" s="416"/>
      <c r="I387" s="416"/>
      <c r="J387" s="416"/>
      <c r="K387" s="44">
        <f>SUM(K388:M396)</f>
        <v>11073737.279999999</v>
      </c>
      <c r="L387" s="44"/>
      <c r="M387" s="44"/>
      <c r="N387" s="44">
        <f>SUM(N388:Q396)</f>
        <v>26853569.300000001</v>
      </c>
      <c r="O387" s="44"/>
      <c r="P387" s="44"/>
      <c r="Q387" s="44"/>
      <c r="S387" s="14"/>
    </row>
    <row r="388" spans="1:19" s="1" customFormat="1" ht="16.5" customHeight="1" x14ac:dyDescent="0.25">
      <c r="A388" s="419" t="s">
        <v>284</v>
      </c>
      <c r="B388" s="419"/>
      <c r="C388" s="419"/>
      <c r="D388" s="419"/>
      <c r="E388" s="419"/>
      <c r="F388" s="419"/>
      <c r="G388" s="419"/>
      <c r="H388" s="419"/>
      <c r="I388" s="419"/>
      <c r="J388" s="419"/>
      <c r="K388" s="43">
        <f>23250+317086</f>
        <v>340336</v>
      </c>
      <c r="L388" s="43"/>
      <c r="M388" s="43"/>
      <c r="N388" s="43">
        <v>7180494.6799999997</v>
      </c>
      <c r="O388" s="43"/>
      <c r="P388" s="43"/>
      <c r="Q388" s="43"/>
      <c r="S388" s="14"/>
    </row>
    <row r="389" spans="1:19" s="1" customFormat="1" ht="16.5" customHeight="1" x14ac:dyDescent="0.25">
      <c r="A389" s="419" t="s">
        <v>83</v>
      </c>
      <c r="B389" s="419"/>
      <c r="C389" s="419"/>
      <c r="D389" s="419"/>
      <c r="E389" s="419"/>
      <c r="F389" s="419"/>
      <c r="G389" s="419"/>
      <c r="H389" s="419"/>
      <c r="I389" s="419"/>
      <c r="J389" s="419"/>
      <c r="K389" s="43">
        <v>29379.51</v>
      </c>
      <c r="L389" s="43"/>
      <c r="M389" s="43"/>
      <c r="N389" s="43">
        <v>958752.18</v>
      </c>
      <c r="O389" s="43"/>
      <c r="P389" s="43"/>
      <c r="Q389" s="43"/>
      <c r="S389" s="14"/>
    </row>
    <row r="390" spans="1:19" s="1" customFormat="1" ht="16.5" customHeight="1" x14ac:dyDescent="0.25">
      <c r="A390" s="419" t="s">
        <v>94</v>
      </c>
      <c r="B390" s="419"/>
      <c r="C390" s="419"/>
      <c r="D390" s="419"/>
      <c r="E390" s="419"/>
      <c r="F390" s="419"/>
      <c r="G390" s="419"/>
      <c r="H390" s="419"/>
      <c r="I390" s="419"/>
      <c r="J390" s="419"/>
      <c r="K390" s="43">
        <v>0</v>
      </c>
      <c r="L390" s="43"/>
      <c r="M390" s="43"/>
      <c r="N390" s="43">
        <v>3304945.98</v>
      </c>
      <c r="O390" s="43"/>
      <c r="P390" s="43"/>
      <c r="Q390" s="43"/>
      <c r="S390" s="14"/>
    </row>
    <row r="391" spans="1:19" s="1" customFormat="1" ht="16.5" customHeight="1" x14ac:dyDescent="0.25">
      <c r="A391" s="419" t="s">
        <v>285</v>
      </c>
      <c r="B391" s="419"/>
      <c r="C391" s="419"/>
      <c r="D391" s="419"/>
      <c r="E391" s="419"/>
      <c r="F391" s="419"/>
      <c r="G391" s="419"/>
      <c r="H391" s="419"/>
      <c r="I391" s="419"/>
      <c r="J391" s="419"/>
      <c r="K391" s="43">
        <v>0</v>
      </c>
      <c r="L391" s="43"/>
      <c r="M391" s="43"/>
      <c r="N391" s="43">
        <v>6215864</v>
      </c>
      <c r="O391" s="43"/>
      <c r="P391" s="43"/>
      <c r="Q391" s="43"/>
      <c r="S391" s="14"/>
    </row>
    <row r="392" spans="1:19" s="1" customFormat="1" ht="16.5" customHeight="1" x14ac:dyDescent="0.25">
      <c r="A392" s="419" t="s">
        <v>85</v>
      </c>
      <c r="B392" s="419"/>
      <c r="C392" s="419"/>
      <c r="D392" s="419"/>
      <c r="E392" s="419"/>
      <c r="F392" s="419"/>
      <c r="G392" s="419"/>
      <c r="H392" s="419"/>
      <c r="I392" s="419"/>
      <c r="J392" s="419"/>
      <c r="K392" s="43">
        <v>0</v>
      </c>
      <c r="L392" s="43"/>
      <c r="M392" s="43"/>
      <c r="N392" s="43">
        <v>0</v>
      </c>
      <c r="O392" s="43"/>
      <c r="P392" s="43"/>
      <c r="Q392" s="43"/>
      <c r="S392" s="14"/>
    </row>
    <row r="393" spans="1:19" s="1" customFormat="1" ht="16.5" customHeight="1" x14ac:dyDescent="0.25">
      <c r="A393" s="419" t="s">
        <v>80</v>
      </c>
      <c r="B393" s="419"/>
      <c r="C393" s="419"/>
      <c r="D393" s="419"/>
      <c r="E393" s="419"/>
      <c r="F393" s="419"/>
      <c r="G393" s="419"/>
      <c r="H393" s="419"/>
      <c r="I393" s="419"/>
      <c r="J393" s="419"/>
      <c r="K393" s="43">
        <f>10049421.01+268398.48</f>
        <v>10317819.49</v>
      </c>
      <c r="L393" s="43"/>
      <c r="M393" s="43"/>
      <c r="N393" s="43">
        <v>7823912.25</v>
      </c>
      <c r="O393" s="43"/>
      <c r="P393" s="43"/>
      <c r="Q393" s="43"/>
    </row>
    <row r="394" spans="1:19" s="1" customFormat="1" ht="16.5" customHeight="1" x14ac:dyDescent="0.25">
      <c r="A394" s="419" t="s">
        <v>86</v>
      </c>
      <c r="B394" s="419"/>
      <c r="C394" s="419"/>
      <c r="D394" s="419"/>
      <c r="E394" s="419"/>
      <c r="F394" s="419"/>
      <c r="G394" s="419"/>
      <c r="H394" s="419"/>
      <c r="I394" s="419"/>
      <c r="J394" s="419"/>
      <c r="K394" s="43">
        <v>0</v>
      </c>
      <c r="L394" s="43"/>
      <c r="M394" s="43"/>
      <c r="N394" s="43">
        <v>0</v>
      </c>
      <c r="O394" s="43"/>
      <c r="P394" s="43"/>
      <c r="Q394" s="43"/>
    </row>
    <row r="395" spans="1:19" s="1" customFormat="1" ht="16.5" customHeight="1" x14ac:dyDescent="0.25">
      <c r="A395" s="419" t="s">
        <v>286</v>
      </c>
      <c r="B395" s="419"/>
      <c r="C395" s="419"/>
      <c r="D395" s="419"/>
      <c r="E395" s="419"/>
      <c r="F395" s="419"/>
      <c r="G395" s="419"/>
      <c r="H395" s="419"/>
      <c r="I395" s="419"/>
      <c r="J395" s="419"/>
      <c r="K395" s="43">
        <v>0</v>
      </c>
      <c r="L395" s="43"/>
      <c r="M395" s="43"/>
      <c r="N395" s="43">
        <v>0</v>
      </c>
      <c r="O395" s="43"/>
      <c r="P395" s="43"/>
      <c r="Q395" s="43"/>
    </row>
    <row r="396" spans="1:19" s="1" customFormat="1" ht="16.5" customHeight="1" x14ac:dyDescent="0.25">
      <c r="A396" s="416" t="s">
        <v>287</v>
      </c>
      <c r="B396" s="416"/>
      <c r="C396" s="416"/>
      <c r="D396" s="416"/>
      <c r="E396" s="416"/>
      <c r="F396" s="416"/>
      <c r="G396" s="416"/>
      <c r="H396" s="416"/>
      <c r="I396" s="416"/>
      <c r="J396" s="416"/>
      <c r="K396" s="43">
        <f>106202.28+280000</f>
        <v>386202.28</v>
      </c>
      <c r="L396" s="43"/>
      <c r="M396" s="43"/>
      <c r="N396" s="43">
        <f>306018.44+1063581.77</f>
        <v>1369600.21</v>
      </c>
      <c r="O396" s="43"/>
      <c r="P396" s="43"/>
      <c r="Q396" s="43"/>
    </row>
    <row r="397" spans="1:19" s="1" customFormat="1" ht="16.5" customHeight="1" x14ac:dyDescent="0.25">
      <c r="A397" s="410" t="s">
        <v>197</v>
      </c>
      <c r="B397" s="410"/>
      <c r="C397" s="410"/>
      <c r="D397" s="410"/>
      <c r="E397" s="410"/>
      <c r="F397" s="410"/>
      <c r="G397" s="410"/>
      <c r="H397" s="410"/>
      <c r="I397" s="410"/>
      <c r="J397" s="410"/>
      <c r="K397" s="418">
        <f>+K379+K387+K396</f>
        <v>161816697.76999998</v>
      </c>
      <c r="L397" s="418"/>
      <c r="M397" s="418"/>
      <c r="N397" s="418">
        <f>+N379+N387+N396</f>
        <v>356411640.92999995</v>
      </c>
      <c r="O397" s="418"/>
      <c r="P397" s="418"/>
      <c r="Q397" s="418"/>
    </row>
    <row r="398" spans="1:19" s="1" customFormat="1" ht="16.5" customHeight="1" x14ac:dyDescent="0.25">
      <c r="A398" s="47"/>
      <c r="B398" s="292"/>
      <c r="C398" s="292"/>
      <c r="D398" s="292"/>
      <c r="E398" s="292"/>
      <c r="F398" s="292"/>
      <c r="G398" s="292"/>
      <c r="H398" s="292"/>
      <c r="I398" s="292"/>
      <c r="J398" s="292"/>
      <c r="K398" s="292"/>
      <c r="L398" s="292"/>
      <c r="M398" s="292"/>
      <c r="N398" s="292"/>
      <c r="O398" s="292"/>
      <c r="P398" s="292"/>
      <c r="Q398" s="48"/>
    </row>
    <row r="399" spans="1:19" s="1" customFormat="1" ht="16.5" customHeight="1" x14ac:dyDescent="0.25">
      <c r="A399" s="44" t="s">
        <v>288</v>
      </c>
      <c r="B399" s="44"/>
      <c r="C399" s="44"/>
      <c r="D399" s="44"/>
      <c r="E399" s="44"/>
      <c r="F399" s="44"/>
      <c r="G399" s="44"/>
      <c r="H399" s="44"/>
      <c r="I399" s="44"/>
      <c r="J399" s="44"/>
      <c r="K399" s="44"/>
      <c r="L399" s="44"/>
      <c r="M399" s="44"/>
      <c r="N399" s="44"/>
      <c r="O399" s="44"/>
      <c r="P399" s="44"/>
      <c r="Q399" s="44"/>
    </row>
    <row r="400" spans="1:19" s="1" customFormat="1" ht="16.5" customHeight="1" x14ac:dyDescent="0.25">
      <c r="A400" s="44" t="s">
        <v>277</v>
      </c>
      <c r="B400" s="44"/>
      <c r="C400" s="44"/>
      <c r="D400" s="44"/>
      <c r="E400" s="44"/>
      <c r="F400" s="44"/>
      <c r="G400" s="44"/>
      <c r="H400" s="44"/>
      <c r="I400" s="44"/>
      <c r="J400" s="44"/>
      <c r="K400" s="420">
        <v>2023</v>
      </c>
      <c r="L400" s="420"/>
      <c r="M400" s="420"/>
      <c r="N400" s="420">
        <v>2022</v>
      </c>
      <c r="O400" s="420"/>
      <c r="P400" s="420"/>
      <c r="Q400" s="420"/>
    </row>
    <row r="401" spans="1:18" s="1" customFormat="1" ht="21" customHeight="1" x14ac:dyDescent="0.25">
      <c r="A401" s="421" t="s">
        <v>289</v>
      </c>
      <c r="B401" s="421"/>
      <c r="C401" s="421"/>
      <c r="D401" s="421"/>
      <c r="E401" s="421"/>
      <c r="F401" s="421"/>
      <c r="G401" s="421"/>
      <c r="H401" s="421"/>
      <c r="I401" s="421"/>
      <c r="J401" s="421"/>
      <c r="K401" s="422">
        <v>617935139.70000005</v>
      </c>
      <c r="L401" s="422"/>
      <c r="M401" s="422"/>
      <c r="N401" s="278">
        <v>680836372.00999999</v>
      </c>
      <c r="O401" s="278"/>
      <c r="P401" s="278"/>
      <c r="Q401" s="279"/>
      <c r="R401" s="14"/>
    </row>
    <row r="402" spans="1:18" s="1" customFormat="1" x14ac:dyDescent="0.25">
      <c r="A402" s="131" t="s">
        <v>321</v>
      </c>
      <c r="B402" s="131"/>
      <c r="C402" s="131"/>
      <c r="D402" s="131"/>
      <c r="E402" s="131"/>
      <c r="F402" s="131"/>
      <c r="G402" s="131"/>
      <c r="H402" s="131"/>
      <c r="I402" s="131"/>
      <c r="J402" s="131"/>
      <c r="K402" s="43">
        <v>0</v>
      </c>
      <c r="L402" s="43"/>
      <c r="M402" s="43"/>
      <c r="N402" s="23">
        <v>0</v>
      </c>
      <c r="O402" s="23"/>
      <c r="P402" s="23"/>
      <c r="Q402" s="24"/>
      <c r="R402" s="14"/>
    </row>
    <row r="403" spans="1:18" s="1" customFormat="1" x14ac:dyDescent="0.25">
      <c r="A403" s="130" t="s">
        <v>17</v>
      </c>
      <c r="B403" s="130"/>
      <c r="C403" s="130"/>
      <c r="D403" s="130"/>
      <c r="E403" s="130"/>
      <c r="F403" s="130"/>
      <c r="G403" s="130"/>
      <c r="H403" s="130"/>
      <c r="I403" s="130"/>
      <c r="J403" s="130"/>
      <c r="K403" s="43">
        <v>0</v>
      </c>
      <c r="L403" s="43"/>
      <c r="M403" s="43"/>
      <c r="N403" s="23">
        <v>0</v>
      </c>
      <c r="O403" s="23"/>
      <c r="P403" s="23"/>
      <c r="Q403" s="24"/>
      <c r="R403" s="14"/>
    </row>
    <row r="404" spans="1:18" s="1" customFormat="1" x14ac:dyDescent="0.25">
      <c r="A404" s="130" t="s">
        <v>18</v>
      </c>
      <c r="B404" s="130"/>
      <c r="C404" s="130"/>
      <c r="D404" s="130"/>
      <c r="E404" s="130"/>
      <c r="F404" s="130"/>
      <c r="G404" s="130"/>
      <c r="H404" s="130"/>
      <c r="I404" s="130"/>
      <c r="J404" s="130"/>
      <c r="K404" s="43">
        <v>0</v>
      </c>
      <c r="L404" s="43"/>
      <c r="M404" s="43"/>
      <c r="N404" s="23">
        <v>0</v>
      </c>
      <c r="O404" s="23"/>
      <c r="P404" s="23"/>
      <c r="Q404" s="24"/>
      <c r="R404" s="14"/>
    </row>
    <row r="405" spans="1:18" s="1" customFormat="1" x14ac:dyDescent="0.25">
      <c r="A405" s="130" t="s">
        <v>19</v>
      </c>
      <c r="B405" s="130"/>
      <c r="C405" s="130"/>
      <c r="D405" s="130"/>
      <c r="E405" s="130"/>
      <c r="F405" s="130"/>
      <c r="G405" s="130"/>
      <c r="H405" s="130"/>
      <c r="I405" s="130"/>
      <c r="J405" s="130"/>
      <c r="K405" s="43">
        <v>0</v>
      </c>
      <c r="L405" s="43"/>
      <c r="M405" s="43"/>
      <c r="N405" s="23">
        <v>0</v>
      </c>
      <c r="O405" s="23"/>
      <c r="P405" s="23"/>
      <c r="Q405" s="24"/>
      <c r="R405" s="14"/>
    </row>
    <row r="406" spans="1:18" s="1" customFormat="1" x14ac:dyDescent="0.25">
      <c r="A406" s="130" t="s">
        <v>20</v>
      </c>
      <c r="B406" s="130"/>
      <c r="C406" s="130"/>
      <c r="D406" s="130"/>
      <c r="E406" s="130"/>
      <c r="F406" s="130"/>
      <c r="G406" s="130"/>
      <c r="H406" s="130"/>
      <c r="I406" s="130"/>
      <c r="J406" s="130"/>
      <c r="K406" s="364">
        <v>0</v>
      </c>
      <c r="L406" s="364"/>
      <c r="M406" s="364"/>
      <c r="N406" s="23">
        <v>0</v>
      </c>
      <c r="O406" s="23"/>
      <c r="P406" s="23"/>
      <c r="Q406" s="24"/>
      <c r="R406" s="14"/>
    </row>
    <row r="407" spans="1:18" s="1" customFormat="1" x14ac:dyDescent="0.25">
      <c r="A407" s="130" t="s">
        <v>146</v>
      </c>
      <c r="B407" s="130"/>
      <c r="C407" s="130"/>
      <c r="D407" s="130"/>
      <c r="E407" s="130"/>
      <c r="F407" s="130"/>
      <c r="G407" s="130"/>
      <c r="H407" s="130"/>
      <c r="I407" s="130"/>
      <c r="J407" s="130"/>
      <c r="K407" s="364">
        <v>0</v>
      </c>
      <c r="L407" s="364"/>
      <c r="M407" s="364"/>
      <c r="N407" s="23">
        <v>0</v>
      </c>
      <c r="O407" s="23"/>
      <c r="P407" s="23"/>
      <c r="Q407" s="24"/>
      <c r="R407" s="14"/>
    </row>
    <row r="408" spans="1:18" s="1" customFormat="1" x14ac:dyDescent="0.25">
      <c r="A408" s="130" t="s">
        <v>21</v>
      </c>
      <c r="B408" s="130"/>
      <c r="C408" s="130"/>
      <c r="D408" s="130"/>
      <c r="E408" s="130"/>
      <c r="F408" s="130"/>
      <c r="G408" s="130"/>
      <c r="H408" s="130"/>
      <c r="I408" s="130"/>
      <c r="J408" s="130"/>
      <c r="K408" s="364">
        <v>0</v>
      </c>
      <c r="L408" s="364"/>
      <c r="M408" s="364"/>
      <c r="N408" s="23">
        <v>0</v>
      </c>
      <c r="O408" s="23"/>
      <c r="P408" s="23"/>
      <c r="Q408" s="24"/>
      <c r="R408" s="14"/>
    </row>
    <row r="409" spans="1:18" s="1" customFormat="1" x14ac:dyDescent="0.25">
      <c r="A409" s="307" t="s">
        <v>368</v>
      </c>
      <c r="B409" s="307"/>
      <c r="C409" s="307"/>
      <c r="D409" s="307"/>
      <c r="E409" s="307"/>
      <c r="F409" s="307"/>
      <c r="G409" s="307"/>
      <c r="H409" s="307"/>
      <c r="I409" s="307"/>
      <c r="J409" s="307"/>
      <c r="K409" s="280">
        <f>K401</f>
        <v>617935139.70000005</v>
      </c>
      <c r="L409" s="280"/>
      <c r="M409" s="280"/>
      <c r="N409" s="280">
        <f>N401</f>
        <v>680836372.00999999</v>
      </c>
      <c r="O409" s="280"/>
      <c r="P409" s="280"/>
      <c r="Q409" s="280"/>
      <c r="R409" s="14"/>
    </row>
    <row r="410" spans="1:18" s="1" customFormat="1" ht="15" customHeight="1" x14ac:dyDescent="0.25">
      <c r="A410" s="66"/>
      <c r="B410" s="66"/>
      <c r="C410" s="66"/>
      <c r="D410" s="66"/>
      <c r="E410" s="66"/>
      <c r="F410" s="66"/>
      <c r="G410" s="66"/>
      <c r="H410" s="66"/>
      <c r="I410" s="66"/>
      <c r="J410" s="66"/>
      <c r="K410" s="66"/>
      <c r="L410" s="66"/>
      <c r="M410" s="66"/>
      <c r="N410" s="66"/>
      <c r="O410" s="66"/>
      <c r="P410" s="66"/>
      <c r="Q410" s="66"/>
    </row>
    <row r="411" spans="1:18" s="1" customFormat="1" ht="29.25" customHeight="1" x14ac:dyDescent="0.25">
      <c r="A411" s="71" t="s">
        <v>290</v>
      </c>
      <c r="B411" s="71"/>
      <c r="C411" s="71"/>
      <c r="D411" s="71"/>
      <c r="E411" s="71"/>
      <c r="F411" s="71"/>
      <c r="G411" s="71"/>
      <c r="H411" s="71"/>
      <c r="I411" s="71"/>
      <c r="J411" s="71"/>
      <c r="K411" s="71"/>
      <c r="L411" s="71"/>
      <c r="M411" s="71"/>
      <c r="N411" s="71"/>
      <c r="O411" s="71"/>
      <c r="P411" s="71"/>
      <c r="Q411" s="71"/>
    </row>
    <row r="412" spans="1:18" s="1" customFormat="1" ht="27.75" customHeight="1" x14ac:dyDescent="0.25">
      <c r="A412" s="71"/>
      <c r="B412" s="71"/>
      <c r="C412" s="71"/>
      <c r="D412" s="71"/>
      <c r="E412" s="71"/>
      <c r="F412" s="71"/>
      <c r="G412" s="71"/>
      <c r="H412" s="71"/>
      <c r="I412" s="71"/>
      <c r="J412" s="71"/>
      <c r="K412" s="71"/>
      <c r="L412" s="71"/>
      <c r="M412" s="71"/>
      <c r="N412" s="71"/>
      <c r="O412" s="71"/>
      <c r="P412" s="71"/>
      <c r="Q412" s="71"/>
    </row>
    <row r="413" spans="1:18" s="1" customFormat="1" ht="12" customHeight="1" x14ac:dyDescent="0.25">
      <c r="A413" s="424"/>
      <c r="B413" s="425"/>
      <c r="C413" s="425"/>
      <c r="D413" s="425"/>
      <c r="E413" s="425"/>
      <c r="F413" s="425"/>
      <c r="G413" s="425"/>
      <c r="H413" s="425"/>
      <c r="I413" s="425"/>
      <c r="J413" s="425"/>
      <c r="K413" s="425"/>
      <c r="L413" s="425"/>
      <c r="M413" s="425"/>
      <c r="N413" s="425"/>
      <c r="O413" s="425"/>
      <c r="P413" s="425"/>
      <c r="Q413" s="426"/>
    </row>
    <row r="414" spans="1:18" s="1" customFormat="1" ht="18.75" x14ac:dyDescent="0.25">
      <c r="A414" s="427" t="s">
        <v>176</v>
      </c>
      <c r="B414" s="428"/>
      <c r="C414" s="428"/>
      <c r="D414" s="428"/>
      <c r="E414" s="428"/>
      <c r="F414" s="428"/>
      <c r="G414" s="428"/>
      <c r="H414" s="428"/>
      <c r="I414" s="428"/>
      <c r="J414" s="428"/>
      <c r="K414" s="428"/>
      <c r="L414" s="428"/>
      <c r="M414" s="428"/>
      <c r="N414" s="428"/>
      <c r="O414" s="428"/>
      <c r="P414" s="428"/>
      <c r="Q414" s="429"/>
    </row>
    <row r="415" spans="1:18" s="1" customFormat="1" ht="19.5" customHeight="1" x14ac:dyDescent="0.25">
      <c r="A415" s="430" t="s">
        <v>147</v>
      </c>
      <c r="B415" s="431"/>
      <c r="C415" s="431"/>
      <c r="D415" s="431"/>
      <c r="E415" s="431"/>
      <c r="F415" s="431"/>
      <c r="G415" s="431"/>
      <c r="H415" s="431"/>
      <c r="I415" s="431"/>
      <c r="J415" s="431"/>
      <c r="K415" s="431"/>
      <c r="L415" s="431"/>
      <c r="M415" s="431"/>
      <c r="N415" s="431"/>
      <c r="O415" s="431"/>
      <c r="P415" s="431"/>
      <c r="Q415" s="432"/>
    </row>
    <row r="416" spans="1:18" s="1" customFormat="1" ht="21.75" customHeight="1" x14ac:dyDescent="0.25">
      <c r="A416" s="62" t="s">
        <v>357</v>
      </c>
      <c r="B416" s="63"/>
      <c r="C416" s="63"/>
      <c r="D416" s="63"/>
      <c r="E416" s="63"/>
      <c r="F416" s="63"/>
      <c r="G416" s="63"/>
      <c r="H416" s="63"/>
      <c r="I416" s="63"/>
      <c r="J416" s="63"/>
      <c r="K416" s="63"/>
      <c r="L416" s="63"/>
      <c r="M416" s="63"/>
      <c r="N416" s="63"/>
      <c r="O416" s="63"/>
      <c r="P416" s="63"/>
      <c r="Q416" s="64"/>
    </row>
    <row r="417" spans="1:17" s="1" customFormat="1" x14ac:dyDescent="0.25">
      <c r="A417" s="318"/>
      <c r="B417" s="267"/>
      <c r="C417" s="267"/>
      <c r="D417" s="267"/>
      <c r="E417" s="267"/>
      <c r="F417" s="267"/>
      <c r="G417" s="267"/>
      <c r="H417" s="267"/>
      <c r="I417" s="267"/>
      <c r="J417" s="267"/>
      <c r="K417" s="267"/>
      <c r="L417" s="267"/>
      <c r="M417" s="267"/>
      <c r="N417" s="267"/>
      <c r="O417" s="267"/>
      <c r="P417" s="267"/>
      <c r="Q417" s="319"/>
    </row>
    <row r="418" spans="1:17" s="1" customFormat="1" ht="23.25" customHeight="1" x14ac:dyDescent="0.25">
      <c r="A418" s="307" t="s">
        <v>22</v>
      </c>
      <c r="B418" s="307"/>
      <c r="C418" s="307"/>
      <c r="D418" s="307"/>
      <c r="E418" s="307"/>
      <c r="F418" s="307"/>
      <c r="G418" s="307"/>
      <c r="H418" s="307"/>
      <c r="I418" s="307"/>
      <c r="J418" s="307"/>
      <c r="K418" s="307"/>
      <c r="L418" s="423">
        <v>1544636606.1800001</v>
      </c>
      <c r="M418" s="423"/>
      <c r="N418" s="423"/>
      <c r="O418" s="423"/>
      <c r="P418" s="423"/>
      <c r="Q418" s="423"/>
    </row>
    <row r="419" spans="1:17" s="1" customFormat="1" ht="23.25" customHeight="1" x14ac:dyDescent="0.25">
      <c r="A419" s="328" t="s">
        <v>23</v>
      </c>
      <c r="B419" s="328"/>
      <c r="C419" s="328"/>
      <c r="D419" s="328"/>
      <c r="E419" s="328"/>
      <c r="F419" s="328"/>
      <c r="G419" s="328"/>
      <c r="H419" s="328"/>
      <c r="I419" s="328"/>
      <c r="J419" s="328"/>
      <c r="K419" s="328"/>
      <c r="L419" s="423">
        <f>SUM(L420:Q424)</f>
        <v>0</v>
      </c>
      <c r="M419" s="423"/>
      <c r="N419" s="423"/>
      <c r="O419" s="423"/>
      <c r="P419" s="423"/>
      <c r="Q419" s="423"/>
    </row>
    <row r="420" spans="1:17" s="1" customFormat="1" x14ac:dyDescent="0.25">
      <c r="A420" s="131" t="s">
        <v>111</v>
      </c>
      <c r="B420" s="131"/>
      <c r="C420" s="131"/>
      <c r="D420" s="131"/>
      <c r="E420" s="131"/>
      <c r="F420" s="131"/>
      <c r="G420" s="131"/>
      <c r="H420" s="131"/>
      <c r="I420" s="131"/>
      <c r="J420" s="131"/>
      <c r="K420" s="131"/>
      <c r="L420" s="284">
        <v>0</v>
      </c>
      <c r="M420" s="284"/>
      <c r="N420" s="284"/>
      <c r="O420" s="284"/>
      <c r="P420" s="284"/>
      <c r="Q420" s="284"/>
    </row>
    <row r="421" spans="1:17" s="1" customFormat="1" x14ac:dyDescent="0.25">
      <c r="A421" s="131" t="s">
        <v>24</v>
      </c>
      <c r="B421" s="131"/>
      <c r="C421" s="131"/>
      <c r="D421" s="131"/>
      <c r="E421" s="131"/>
      <c r="F421" s="131"/>
      <c r="G421" s="131"/>
      <c r="H421" s="131"/>
      <c r="I421" s="131"/>
      <c r="J421" s="131"/>
      <c r="K421" s="131"/>
      <c r="L421" s="284">
        <v>0</v>
      </c>
      <c r="M421" s="284"/>
      <c r="N421" s="284"/>
      <c r="O421" s="284"/>
      <c r="P421" s="284"/>
      <c r="Q421" s="284"/>
    </row>
    <row r="422" spans="1:17" s="1" customFormat="1" x14ac:dyDescent="0.25">
      <c r="A422" s="131" t="s">
        <v>25</v>
      </c>
      <c r="B422" s="131"/>
      <c r="C422" s="131"/>
      <c r="D422" s="131"/>
      <c r="E422" s="131"/>
      <c r="F422" s="131"/>
      <c r="G422" s="131"/>
      <c r="H422" s="131"/>
      <c r="I422" s="131"/>
      <c r="J422" s="131"/>
      <c r="K422" s="131"/>
      <c r="L422" s="284">
        <v>0</v>
      </c>
      <c r="M422" s="284"/>
      <c r="N422" s="284"/>
      <c r="O422" s="284"/>
      <c r="P422" s="284"/>
      <c r="Q422" s="284"/>
    </row>
    <row r="423" spans="1:17" s="1" customFormat="1" x14ac:dyDescent="0.25">
      <c r="A423" s="130" t="s">
        <v>26</v>
      </c>
      <c r="B423" s="130"/>
      <c r="C423" s="130"/>
      <c r="D423" s="130"/>
      <c r="E423" s="130"/>
      <c r="F423" s="130"/>
      <c r="G423" s="130"/>
      <c r="H423" s="130"/>
      <c r="I423" s="130"/>
      <c r="J423" s="130"/>
      <c r="K423" s="130"/>
      <c r="L423" s="284">
        <v>0</v>
      </c>
      <c r="M423" s="284"/>
      <c r="N423" s="284"/>
      <c r="O423" s="284"/>
      <c r="P423" s="284"/>
      <c r="Q423" s="284"/>
    </row>
    <row r="424" spans="1:17" s="1" customFormat="1" x14ac:dyDescent="0.25">
      <c r="A424" s="130" t="s">
        <v>27</v>
      </c>
      <c r="B424" s="130"/>
      <c r="C424" s="130"/>
      <c r="D424" s="130"/>
      <c r="E424" s="130"/>
      <c r="F424" s="130"/>
      <c r="G424" s="130"/>
      <c r="H424" s="130"/>
      <c r="I424" s="130"/>
      <c r="J424" s="130"/>
      <c r="K424" s="130"/>
      <c r="L424" s="284">
        <v>0</v>
      </c>
      <c r="M424" s="284"/>
      <c r="N424" s="284"/>
      <c r="O424" s="284"/>
      <c r="P424" s="284"/>
      <c r="Q424" s="284"/>
    </row>
    <row r="425" spans="1:17" s="1" customFormat="1" ht="22.5" customHeight="1" x14ac:dyDescent="0.25">
      <c r="A425" s="307" t="s">
        <v>28</v>
      </c>
      <c r="B425" s="307"/>
      <c r="C425" s="307"/>
      <c r="D425" s="307"/>
      <c r="E425" s="307"/>
      <c r="F425" s="307"/>
      <c r="G425" s="307"/>
      <c r="H425" s="307"/>
      <c r="I425" s="307"/>
      <c r="J425" s="307"/>
      <c r="K425" s="307"/>
      <c r="L425" s="423">
        <f>SUM(L426:Q428)</f>
        <v>0</v>
      </c>
      <c r="M425" s="423"/>
      <c r="N425" s="423"/>
      <c r="O425" s="423"/>
      <c r="P425" s="423"/>
      <c r="Q425" s="423"/>
    </row>
    <row r="426" spans="1:17" s="1" customFormat="1" x14ac:dyDescent="0.25">
      <c r="A426" s="130" t="s">
        <v>112</v>
      </c>
      <c r="B426" s="130"/>
      <c r="C426" s="130"/>
      <c r="D426" s="130"/>
      <c r="E426" s="130"/>
      <c r="F426" s="130"/>
      <c r="G426" s="130"/>
      <c r="H426" s="130"/>
      <c r="I426" s="130"/>
      <c r="J426" s="130"/>
      <c r="K426" s="130"/>
      <c r="L426" s="284">
        <v>0</v>
      </c>
      <c r="M426" s="284"/>
      <c r="N426" s="284"/>
      <c r="O426" s="284"/>
      <c r="P426" s="284"/>
      <c r="Q426" s="284"/>
    </row>
    <row r="427" spans="1:17" s="1" customFormat="1" x14ac:dyDescent="0.25">
      <c r="A427" s="130" t="s">
        <v>29</v>
      </c>
      <c r="B427" s="130"/>
      <c r="C427" s="130"/>
      <c r="D427" s="130"/>
      <c r="E427" s="130"/>
      <c r="F427" s="130"/>
      <c r="G427" s="130"/>
      <c r="H427" s="130"/>
      <c r="I427" s="130"/>
      <c r="J427" s="130"/>
      <c r="K427" s="130"/>
      <c r="L427" s="284">
        <v>0</v>
      </c>
      <c r="M427" s="284"/>
      <c r="N427" s="284"/>
      <c r="O427" s="284"/>
      <c r="P427" s="284"/>
      <c r="Q427" s="284"/>
    </row>
    <row r="428" spans="1:17" s="1" customFormat="1" x14ac:dyDescent="0.25">
      <c r="A428" s="130" t="s">
        <v>30</v>
      </c>
      <c r="B428" s="130"/>
      <c r="C428" s="130"/>
      <c r="D428" s="130"/>
      <c r="E428" s="130"/>
      <c r="F428" s="130"/>
      <c r="G428" s="130"/>
      <c r="H428" s="130"/>
      <c r="I428" s="130"/>
      <c r="J428" s="130"/>
      <c r="K428" s="130"/>
      <c r="L428" s="284">
        <v>0</v>
      </c>
      <c r="M428" s="284"/>
      <c r="N428" s="284"/>
      <c r="O428" s="284"/>
      <c r="P428" s="284"/>
      <c r="Q428" s="284"/>
    </row>
    <row r="429" spans="1:17" s="1" customFormat="1" x14ac:dyDescent="0.25">
      <c r="A429" s="307" t="s">
        <v>172</v>
      </c>
      <c r="B429" s="307"/>
      <c r="C429" s="307"/>
      <c r="D429" s="307"/>
      <c r="E429" s="307"/>
      <c r="F429" s="307"/>
      <c r="G429" s="307"/>
      <c r="H429" s="307"/>
      <c r="I429" s="307"/>
      <c r="J429" s="307"/>
      <c r="K429" s="307"/>
      <c r="L429" s="423">
        <f>+L418+L419-L425</f>
        <v>1544636606.1800001</v>
      </c>
      <c r="M429" s="423"/>
      <c r="N429" s="423"/>
      <c r="O429" s="423"/>
      <c r="P429" s="423"/>
      <c r="Q429" s="423"/>
    </row>
    <row r="430" spans="1:17" s="1" customFormat="1" ht="12" customHeight="1" x14ac:dyDescent="0.25">
      <c r="A430" s="433"/>
      <c r="B430" s="434"/>
      <c r="C430" s="434"/>
      <c r="D430" s="434"/>
      <c r="E430" s="434"/>
      <c r="F430" s="434"/>
      <c r="G430" s="434"/>
      <c r="H430" s="434"/>
      <c r="I430" s="434"/>
      <c r="J430" s="434"/>
      <c r="K430" s="434"/>
      <c r="L430" s="434"/>
      <c r="M430" s="434"/>
      <c r="N430" s="434"/>
      <c r="O430" s="434"/>
      <c r="P430" s="434"/>
      <c r="Q430" s="435"/>
    </row>
    <row r="431" spans="1:17" s="1" customFormat="1" x14ac:dyDescent="0.25">
      <c r="A431" s="436"/>
      <c r="B431" s="437"/>
      <c r="C431" s="437"/>
      <c r="D431" s="437"/>
      <c r="E431" s="437"/>
      <c r="F431" s="437"/>
      <c r="G431" s="437"/>
      <c r="H431" s="437"/>
      <c r="I431" s="437"/>
      <c r="J431" s="437"/>
      <c r="K431" s="437"/>
      <c r="L431" s="437"/>
      <c r="M431" s="437"/>
      <c r="N431" s="437"/>
      <c r="O431" s="437"/>
      <c r="P431" s="437"/>
      <c r="Q431" s="438"/>
    </row>
    <row r="432" spans="1:17" s="1" customFormat="1" ht="18.75" x14ac:dyDescent="0.25">
      <c r="A432" s="427" t="s">
        <v>176</v>
      </c>
      <c r="B432" s="428"/>
      <c r="C432" s="428"/>
      <c r="D432" s="428"/>
      <c r="E432" s="428"/>
      <c r="F432" s="428"/>
      <c r="G432" s="428"/>
      <c r="H432" s="428"/>
      <c r="I432" s="428"/>
      <c r="J432" s="428"/>
      <c r="K432" s="428"/>
      <c r="L432" s="428"/>
      <c r="M432" s="428"/>
      <c r="N432" s="428"/>
      <c r="O432" s="428"/>
      <c r="P432" s="428"/>
      <c r="Q432" s="429"/>
    </row>
    <row r="433" spans="1:17" s="1" customFormat="1" ht="18.75" x14ac:dyDescent="0.25">
      <c r="A433" s="430" t="s">
        <v>31</v>
      </c>
      <c r="B433" s="431"/>
      <c r="C433" s="431"/>
      <c r="D433" s="431"/>
      <c r="E433" s="431"/>
      <c r="F433" s="431"/>
      <c r="G433" s="431"/>
      <c r="H433" s="431"/>
      <c r="I433" s="431"/>
      <c r="J433" s="431"/>
      <c r="K433" s="431"/>
      <c r="L433" s="431"/>
      <c r="M433" s="431"/>
      <c r="N433" s="431"/>
      <c r="O433" s="431"/>
      <c r="P433" s="431"/>
      <c r="Q433" s="432"/>
    </row>
    <row r="434" spans="1:17" s="1" customFormat="1" ht="18.75" x14ac:dyDescent="0.25">
      <c r="A434" s="439" t="s">
        <v>357</v>
      </c>
      <c r="B434" s="440"/>
      <c r="C434" s="440"/>
      <c r="D434" s="440"/>
      <c r="E434" s="440"/>
      <c r="F434" s="440"/>
      <c r="G434" s="440"/>
      <c r="H434" s="440"/>
      <c r="I434" s="440"/>
      <c r="J434" s="440"/>
      <c r="K434" s="440"/>
      <c r="L434" s="440"/>
      <c r="M434" s="440"/>
      <c r="N434" s="440"/>
      <c r="O434" s="440"/>
      <c r="P434" s="440"/>
      <c r="Q434" s="441"/>
    </row>
    <row r="435" spans="1:17" s="1" customFormat="1" ht="18.75" x14ac:dyDescent="0.25">
      <c r="A435" s="411"/>
      <c r="B435" s="412"/>
      <c r="C435" s="412"/>
      <c r="D435" s="412"/>
      <c r="E435" s="412"/>
      <c r="F435" s="412"/>
      <c r="G435" s="412"/>
      <c r="H435" s="412"/>
      <c r="I435" s="412"/>
      <c r="J435" s="412"/>
      <c r="K435" s="412"/>
      <c r="L435" s="412"/>
      <c r="M435" s="412"/>
      <c r="N435" s="412"/>
      <c r="O435" s="412"/>
      <c r="P435" s="412"/>
      <c r="Q435" s="413"/>
    </row>
    <row r="436" spans="1:17" s="1" customFormat="1" ht="21" customHeight="1" x14ac:dyDescent="0.25">
      <c r="A436" s="444" t="s">
        <v>32</v>
      </c>
      <c r="B436" s="444"/>
      <c r="C436" s="444"/>
      <c r="D436" s="444"/>
      <c r="E436" s="444"/>
      <c r="F436" s="444"/>
      <c r="G436" s="444"/>
      <c r="H436" s="444"/>
      <c r="I436" s="444"/>
      <c r="J436" s="444"/>
      <c r="K436" s="444"/>
      <c r="L436" s="445">
        <v>1009486090.92</v>
      </c>
      <c r="M436" s="445"/>
      <c r="N436" s="445"/>
      <c r="O436" s="445"/>
      <c r="P436" s="445"/>
      <c r="Q436" s="445"/>
    </row>
    <row r="437" spans="1:17" x14ac:dyDescent="0.25">
      <c r="A437" s="446"/>
      <c r="B437" s="446"/>
      <c r="C437" s="446"/>
      <c r="D437" s="446"/>
      <c r="E437" s="446"/>
      <c r="F437" s="446"/>
      <c r="G437" s="446"/>
      <c r="H437" s="446"/>
      <c r="I437" s="446"/>
      <c r="J437" s="446"/>
      <c r="K437" s="446"/>
      <c r="L437" s="447"/>
      <c r="M437" s="447"/>
      <c r="N437" s="447"/>
      <c r="O437" s="447"/>
      <c r="P437" s="447"/>
      <c r="Q437" s="447"/>
    </row>
    <row r="438" spans="1:17" ht="17.25" customHeight="1" x14ac:dyDescent="0.25">
      <c r="A438" s="307" t="s">
        <v>33</v>
      </c>
      <c r="B438" s="307"/>
      <c r="C438" s="307"/>
      <c r="D438" s="307"/>
      <c r="E438" s="307"/>
      <c r="F438" s="307"/>
      <c r="G438" s="307"/>
      <c r="H438" s="307"/>
      <c r="I438" s="307"/>
      <c r="J438" s="307"/>
      <c r="K438" s="307"/>
      <c r="L438" s="423">
        <f>SUM(L440:Q456)</f>
        <v>179661805.36000001</v>
      </c>
      <c r="M438" s="423"/>
      <c r="N438" s="423"/>
      <c r="O438" s="423"/>
      <c r="P438" s="423"/>
      <c r="Q438" s="423"/>
    </row>
    <row r="439" spans="1:17" x14ac:dyDescent="0.25">
      <c r="A439" s="121"/>
      <c r="B439" s="121"/>
      <c r="C439" s="121"/>
      <c r="D439" s="121"/>
      <c r="E439" s="121"/>
      <c r="F439" s="121"/>
      <c r="G439" s="121"/>
      <c r="H439" s="121"/>
      <c r="I439" s="121"/>
      <c r="J439" s="121"/>
      <c r="K439" s="121"/>
      <c r="L439" s="443"/>
      <c r="M439" s="443"/>
      <c r="N439" s="443"/>
      <c r="O439" s="443"/>
      <c r="P439" s="443"/>
      <c r="Q439" s="443"/>
    </row>
    <row r="440" spans="1:17" ht="15" customHeight="1" x14ac:dyDescent="0.25">
      <c r="A440" s="408" t="s">
        <v>92</v>
      </c>
      <c r="B440" s="408"/>
      <c r="C440" s="408"/>
      <c r="D440" s="408"/>
      <c r="E440" s="408"/>
      <c r="F440" s="408"/>
      <c r="G440" s="408"/>
      <c r="H440" s="408"/>
      <c r="I440" s="408"/>
      <c r="J440" s="408"/>
      <c r="K440" s="408"/>
      <c r="L440" s="442">
        <f>23250+317086</f>
        <v>340336</v>
      </c>
      <c r="M440" s="442"/>
      <c r="N440" s="442"/>
      <c r="O440" s="442"/>
      <c r="P440" s="442"/>
      <c r="Q440" s="442"/>
    </row>
    <row r="441" spans="1:17" s="1" customFormat="1" x14ac:dyDescent="0.25">
      <c r="A441" s="408" t="s">
        <v>93</v>
      </c>
      <c r="B441" s="408"/>
      <c r="C441" s="408"/>
      <c r="D441" s="408"/>
      <c r="E441" s="408"/>
      <c r="F441" s="408"/>
      <c r="G441" s="408"/>
      <c r="H441" s="408"/>
      <c r="I441" s="408"/>
      <c r="J441" s="408"/>
      <c r="K441" s="408"/>
      <c r="L441" s="442">
        <v>29379.51</v>
      </c>
      <c r="M441" s="442"/>
      <c r="N441" s="442"/>
      <c r="O441" s="442"/>
      <c r="P441" s="442"/>
      <c r="Q441" s="442"/>
    </row>
    <row r="442" spans="1:17" s="1" customFormat="1" ht="15" customHeight="1" x14ac:dyDescent="0.25">
      <c r="A442" s="408" t="s">
        <v>94</v>
      </c>
      <c r="B442" s="408"/>
      <c r="C442" s="408"/>
      <c r="D442" s="408"/>
      <c r="E442" s="408"/>
      <c r="F442" s="408"/>
      <c r="G442" s="408"/>
      <c r="H442" s="408"/>
      <c r="I442" s="408"/>
      <c r="J442" s="408"/>
      <c r="K442" s="408"/>
      <c r="L442" s="442">
        <v>0</v>
      </c>
      <c r="M442" s="442"/>
      <c r="N442" s="442"/>
      <c r="O442" s="442"/>
      <c r="P442" s="442"/>
      <c r="Q442" s="442"/>
    </row>
    <row r="443" spans="1:17" s="1" customFormat="1" ht="15" customHeight="1" x14ac:dyDescent="0.25">
      <c r="A443" s="408" t="s">
        <v>84</v>
      </c>
      <c r="B443" s="408"/>
      <c r="C443" s="408"/>
      <c r="D443" s="408"/>
      <c r="E443" s="408"/>
      <c r="F443" s="408"/>
      <c r="G443" s="408"/>
      <c r="H443" s="408"/>
      <c r="I443" s="408"/>
      <c r="J443" s="408"/>
      <c r="K443" s="408"/>
      <c r="L443" s="442">
        <v>0</v>
      </c>
      <c r="M443" s="442"/>
      <c r="N443" s="442"/>
      <c r="O443" s="442"/>
      <c r="P443" s="442"/>
      <c r="Q443" s="442"/>
    </row>
    <row r="444" spans="1:17" s="1" customFormat="1" x14ac:dyDescent="0.25">
      <c r="A444" s="408" t="s">
        <v>85</v>
      </c>
      <c r="B444" s="408"/>
      <c r="C444" s="408"/>
      <c r="D444" s="408"/>
      <c r="E444" s="408"/>
      <c r="F444" s="408"/>
      <c r="G444" s="408"/>
      <c r="H444" s="408"/>
      <c r="I444" s="408"/>
      <c r="J444" s="408"/>
      <c r="K444" s="408"/>
      <c r="L444" s="442">
        <v>0</v>
      </c>
      <c r="M444" s="442"/>
      <c r="N444" s="442"/>
      <c r="O444" s="442"/>
      <c r="P444" s="442"/>
      <c r="Q444" s="442"/>
    </row>
    <row r="445" spans="1:17" s="1" customFormat="1" x14ac:dyDescent="0.25">
      <c r="A445" s="408" t="s">
        <v>80</v>
      </c>
      <c r="B445" s="408"/>
      <c r="C445" s="408"/>
      <c r="D445" s="408"/>
      <c r="E445" s="408"/>
      <c r="F445" s="408"/>
      <c r="G445" s="408"/>
      <c r="H445" s="408"/>
      <c r="I445" s="408"/>
      <c r="J445" s="408"/>
      <c r="K445" s="408"/>
      <c r="L445" s="442">
        <f>10049421.01+268398.48</f>
        <v>10317819.49</v>
      </c>
      <c r="M445" s="442"/>
      <c r="N445" s="442"/>
      <c r="O445" s="442"/>
      <c r="P445" s="442"/>
      <c r="Q445" s="442"/>
    </row>
    <row r="446" spans="1:17" x14ac:dyDescent="0.25">
      <c r="A446" s="408" t="s">
        <v>86</v>
      </c>
      <c r="B446" s="408"/>
      <c r="C446" s="408"/>
      <c r="D446" s="408"/>
      <c r="E446" s="408"/>
      <c r="F446" s="408"/>
      <c r="G446" s="408"/>
      <c r="H446" s="408"/>
      <c r="I446" s="408"/>
      <c r="J446" s="408"/>
      <c r="K446" s="408"/>
      <c r="L446" s="442">
        <v>0</v>
      </c>
      <c r="M446" s="442"/>
      <c r="N446" s="442"/>
      <c r="O446" s="442"/>
      <c r="P446" s="442"/>
      <c r="Q446" s="442"/>
    </row>
    <row r="447" spans="1:17" x14ac:dyDescent="0.25">
      <c r="A447" s="408" t="s">
        <v>87</v>
      </c>
      <c r="B447" s="408"/>
      <c r="C447" s="408"/>
      <c r="D447" s="408"/>
      <c r="E447" s="408"/>
      <c r="F447" s="408"/>
      <c r="G447" s="408"/>
      <c r="H447" s="408"/>
      <c r="I447" s="408"/>
      <c r="J447" s="408"/>
      <c r="K447" s="408"/>
      <c r="L447" s="442">
        <v>0</v>
      </c>
      <c r="M447" s="442"/>
      <c r="N447" s="442"/>
      <c r="O447" s="442"/>
      <c r="P447" s="442"/>
      <c r="Q447" s="442"/>
    </row>
    <row r="448" spans="1:17" x14ac:dyDescent="0.25">
      <c r="A448" s="408" t="s">
        <v>143</v>
      </c>
      <c r="B448" s="408"/>
      <c r="C448" s="408"/>
      <c r="D448" s="408"/>
      <c r="E448" s="408"/>
      <c r="F448" s="408"/>
      <c r="G448" s="408"/>
      <c r="H448" s="408"/>
      <c r="I448" s="408"/>
      <c r="J448" s="408"/>
      <c r="K448" s="408"/>
      <c r="L448" s="442">
        <v>35002.28</v>
      </c>
      <c r="M448" s="442"/>
      <c r="N448" s="442"/>
      <c r="O448" s="442"/>
      <c r="P448" s="442"/>
      <c r="Q448" s="442"/>
    </row>
    <row r="449" spans="1:23" x14ac:dyDescent="0.25">
      <c r="A449" s="449" t="s">
        <v>153</v>
      </c>
      <c r="B449" s="450"/>
      <c r="C449" s="450"/>
      <c r="D449" s="450"/>
      <c r="E449" s="450"/>
      <c r="F449" s="450"/>
      <c r="G449" s="450"/>
      <c r="H449" s="450"/>
      <c r="I449" s="450"/>
      <c r="J449" s="450"/>
      <c r="K449" s="451"/>
      <c r="L449" s="468">
        <f>71200+280000</f>
        <v>351200</v>
      </c>
      <c r="M449" s="469"/>
      <c r="N449" s="469"/>
      <c r="O449" s="469"/>
      <c r="P449" s="469"/>
      <c r="Q449" s="470"/>
      <c r="R449" s="7"/>
    </row>
    <row r="450" spans="1:23" x14ac:dyDescent="0.25">
      <c r="A450" s="408" t="s">
        <v>59</v>
      </c>
      <c r="B450" s="408"/>
      <c r="C450" s="408"/>
      <c r="D450" s="408"/>
      <c r="E450" s="408"/>
      <c r="F450" s="408"/>
      <c r="G450" s="408"/>
      <c r="H450" s="408"/>
      <c r="I450" s="408"/>
      <c r="J450" s="408"/>
      <c r="K450" s="408"/>
      <c r="L450" s="442">
        <v>0</v>
      </c>
      <c r="M450" s="442"/>
      <c r="N450" s="442"/>
      <c r="O450" s="442"/>
      <c r="P450" s="442"/>
      <c r="Q450" s="442"/>
    </row>
    <row r="451" spans="1:23" x14ac:dyDescent="0.25">
      <c r="A451" s="408" t="s">
        <v>34</v>
      </c>
      <c r="B451" s="408"/>
      <c r="C451" s="408"/>
      <c r="D451" s="408"/>
      <c r="E451" s="408"/>
      <c r="F451" s="408"/>
      <c r="G451" s="408"/>
      <c r="H451" s="408"/>
      <c r="I451" s="408"/>
      <c r="J451" s="408"/>
      <c r="K451" s="408"/>
      <c r="L451" s="442">
        <v>0</v>
      </c>
      <c r="M451" s="442"/>
      <c r="N451" s="442"/>
      <c r="O451" s="442"/>
      <c r="P451" s="442"/>
      <c r="Q451" s="442"/>
    </row>
    <row r="452" spans="1:23" x14ac:dyDescent="0.25">
      <c r="A452" s="408" t="s">
        <v>35</v>
      </c>
      <c r="B452" s="408"/>
      <c r="C452" s="408"/>
      <c r="D452" s="408"/>
      <c r="E452" s="408"/>
      <c r="F452" s="408"/>
      <c r="G452" s="408"/>
      <c r="H452" s="408"/>
      <c r="I452" s="408"/>
      <c r="J452" s="408"/>
      <c r="K452" s="408"/>
      <c r="L452" s="442">
        <v>0</v>
      </c>
      <c r="M452" s="442"/>
      <c r="N452" s="442"/>
      <c r="O452" s="442"/>
      <c r="P452" s="442"/>
      <c r="Q452" s="442"/>
    </row>
    <row r="453" spans="1:23" x14ac:dyDescent="0.25">
      <c r="A453" s="408" t="s">
        <v>224</v>
      </c>
      <c r="B453" s="408"/>
      <c r="C453" s="408"/>
      <c r="D453" s="408"/>
      <c r="E453" s="408"/>
      <c r="F453" s="408"/>
      <c r="G453" s="408"/>
      <c r="H453" s="408"/>
      <c r="I453" s="408"/>
      <c r="J453" s="408"/>
      <c r="K453" s="408"/>
      <c r="L453" s="442">
        <f>72789664.8+42121617.05</f>
        <v>114911281.84999999</v>
      </c>
      <c r="M453" s="442"/>
      <c r="N453" s="442"/>
      <c r="O453" s="442"/>
      <c r="P453" s="442"/>
      <c r="Q453" s="442"/>
      <c r="S453" s="3"/>
    </row>
    <row r="454" spans="1:23" x14ac:dyDescent="0.25">
      <c r="A454" s="408" t="s">
        <v>128</v>
      </c>
      <c r="B454" s="408"/>
      <c r="C454" s="408"/>
      <c r="D454" s="408"/>
      <c r="E454" s="408"/>
      <c r="F454" s="408"/>
      <c r="G454" s="408"/>
      <c r="H454" s="408"/>
      <c r="I454" s="408"/>
      <c r="J454" s="408"/>
      <c r="K454" s="408"/>
      <c r="L454" s="442">
        <f>19169353.9+16276122.46</f>
        <v>35445476.359999999</v>
      </c>
      <c r="M454" s="442"/>
      <c r="N454" s="442"/>
      <c r="O454" s="442"/>
      <c r="P454" s="442"/>
      <c r="Q454" s="442"/>
      <c r="S454" s="3"/>
    </row>
    <row r="455" spans="1:23" x14ac:dyDescent="0.25">
      <c r="A455" s="408" t="s">
        <v>113</v>
      </c>
      <c r="B455" s="408"/>
      <c r="C455" s="408"/>
      <c r="D455" s="408"/>
      <c r="E455" s="408"/>
      <c r="F455" s="408"/>
      <c r="G455" s="408"/>
      <c r="H455" s="408"/>
      <c r="I455" s="408"/>
      <c r="J455" s="408"/>
      <c r="K455" s="408"/>
      <c r="L455" s="442">
        <v>1497885.87</v>
      </c>
      <c r="M455" s="442"/>
      <c r="N455" s="442"/>
      <c r="O455" s="442"/>
      <c r="P455" s="442"/>
      <c r="Q455" s="442"/>
      <c r="S455" s="3"/>
    </row>
    <row r="456" spans="1:23" x14ac:dyDescent="0.25">
      <c r="A456" s="408" t="s">
        <v>36</v>
      </c>
      <c r="B456" s="408"/>
      <c r="C456" s="408"/>
      <c r="D456" s="408"/>
      <c r="E456" s="408"/>
      <c r="F456" s="408"/>
      <c r="G456" s="408"/>
      <c r="H456" s="408"/>
      <c r="I456" s="408"/>
      <c r="J456" s="408"/>
      <c r="K456" s="408"/>
      <c r="L456" s="442">
        <v>16733424</v>
      </c>
      <c r="M456" s="442"/>
      <c r="N456" s="442"/>
      <c r="O456" s="442"/>
      <c r="P456" s="442"/>
      <c r="Q456" s="442"/>
      <c r="S456" s="3"/>
    </row>
    <row r="457" spans="1:23" x14ac:dyDescent="0.25">
      <c r="A457" s="390"/>
      <c r="B457" s="390"/>
      <c r="C457" s="390"/>
      <c r="D457" s="390"/>
      <c r="E457" s="390"/>
      <c r="F457" s="390"/>
      <c r="G457" s="390"/>
      <c r="H457" s="390"/>
      <c r="I457" s="390"/>
      <c r="J457" s="390"/>
      <c r="K457" s="390"/>
      <c r="L457" s="390"/>
      <c r="M457" s="390"/>
      <c r="N457" s="390"/>
      <c r="O457" s="390"/>
      <c r="P457" s="390"/>
      <c r="Q457" s="390"/>
    </row>
    <row r="458" spans="1:23" ht="21.75" customHeight="1" x14ac:dyDescent="0.25">
      <c r="A458" s="307" t="s">
        <v>114</v>
      </c>
      <c r="B458" s="307"/>
      <c r="C458" s="307"/>
      <c r="D458" s="307"/>
      <c r="E458" s="307"/>
      <c r="F458" s="307"/>
      <c r="G458" s="307"/>
      <c r="H458" s="307"/>
      <c r="I458" s="307"/>
      <c r="J458" s="307"/>
      <c r="K458" s="307"/>
      <c r="L458" s="447">
        <f>SUM(L460:Q466)</f>
        <v>96877180.920000002</v>
      </c>
      <c r="M458" s="447"/>
      <c r="N458" s="447"/>
      <c r="O458" s="447"/>
      <c r="P458" s="447"/>
      <c r="Q458" s="447"/>
    </row>
    <row r="459" spans="1:23" x14ac:dyDescent="0.25">
      <c r="A459" s="121"/>
      <c r="B459" s="121"/>
      <c r="C459" s="121"/>
      <c r="D459" s="121"/>
      <c r="E459" s="121"/>
      <c r="F459" s="121"/>
      <c r="G459" s="121"/>
      <c r="H459" s="121"/>
      <c r="I459" s="121"/>
      <c r="J459" s="121"/>
      <c r="K459" s="121"/>
      <c r="L459" s="121"/>
      <c r="M459" s="121"/>
      <c r="N459" s="121"/>
      <c r="O459" s="121"/>
      <c r="P459" s="121"/>
      <c r="Q459" s="121"/>
    </row>
    <row r="460" spans="1:23" x14ac:dyDescent="0.25">
      <c r="A460" s="408" t="s">
        <v>174</v>
      </c>
      <c r="B460" s="408"/>
      <c r="C460" s="408"/>
      <c r="D460" s="408"/>
      <c r="E460" s="408"/>
      <c r="F460" s="408"/>
      <c r="G460" s="408"/>
      <c r="H460" s="408"/>
      <c r="I460" s="408"/>
      <c r="J460" s="408"/>
      <c r="K460" s="408"/>
      <c r="L460" s="442">
        <v>0</v>
      </c>
      <c r="M460" s="442"/>
      <c r="N460" s="442"/>
      <c r="O460" s="442"/>
      <c r="P460" s="442"/>
      <c r="Q460" s="442"/>
      <c r="S460" s="3"/>
      <c r="T460" s="3"/>
      <c r="U460" s="3"/>
      <c r="V460" s="3"/>
      <c r="W460" s="3"/>
    </row>
    <row r="461" spans="1:23" x14ac:dyDescent="0.25">
      <c r="A461" s="408" t="s">
        <v>37</v>
      </c>
      <c r="B461" s="408"/>
      <c r="C461" s="408"/>
      <c r="D461" s="408"/>
      <c r="E461" s="408"/>
      <c r="F461" s="408"/>
      <c r="G461" s="408"/>
      <c r="H461" s="408"/>
      <c r="I461" s="408"/>
      <c r="J461" s="408"/>
      <c r="K461" s="408"/>
      <c r="L461" s="442">
        <v>0</v>
      </c>
      <c r="M461" s="442"/>
      <c r="N461" s="442"/>
      <c r="O461" s="442"/>
      <c r="P461" s="442"/>
      <c r="Q461" s="442"/>
    </row>
    <row r="462" spans="1:23" x14ac:dyDescent="0.25">
      <c r="A462" s="408" t="s">
        <v>38</v>
      </c>
      <c r="B462" s="408"/>
      <c r="C462" s="408"/>
      <c r="D462" s="408"/>
      <c r="E462" s="408"/>
      <c r="F462" s="408"/>
      <c r="G462" s="408"/>
      <c r="H462" s="408"/>
      <c r="I462" s="408"/>
      <c r="J462" s="408"/>
      <c r="K462" s="408"/>
      <c r="L462" s="442">
        <v>0</v>
      </c>
      <c r="M462" s="442"/>
      <c r="N462" s="442"/>
      <c r="O462" s="442"/>
      <c r="P462" s="442"/>
      <c r="Q462" s="442"/>
    </row>
    <row r="463" spans="1:23" x14ac:dyDescent="0.25">
      <c r="A463" s="299" t="s">
        <v>173</v>
      </c>
      <c r="B463" s="299"/>
      <c r="C463" s="299"/>
      <c r="D463" s="299"/>
      <c r="E463" s="299"/>
      <c r="F463" s="299"/>
      <c r="G463" s="299"/>
      <c r="H463" s="299"/>
      <c r="I463" s="299"/>
      <c r="J463" s="299"/>
      <c r="K463" s="299"/>
      <c r="L463" s="442">
        <v>0</v>
      </c>
      <c r="M463" s="442"/>
      <c r="N463" s="442"/>
      <c r="O463" s="442"/>
      <c r="P463" s="442"/>
      <c r="Q463" s="442"/>
    </row>
    <row r="464" spans="1:23" x14ac:dyDescent="0.25">
      <c r="A464" s="408" t="s">
        <v>39</v>
      </c>
      <c r="B464" s="408"/>
      <c r="C464" s="408"/>
      <c r="D464" s="408"/>
      <c r="E464" s="408"/>
      <c r="F464" s="408"/>
      <c r="G464" s="408"/>
      <c r="H464" s="408"/>
      <c r="I464" s="408"/>
      <c r="J464" s="408"/>
      <c r="K464" s="408"/>
      <c r="L464" s="442">
        <v>0</v>
      </c>
      <c r="M464" s="442"/>
      <c r="N464" s="442"/>
      <c r="O464" s="442"/>
      <c r="P464" s="442"/>
      <c r="Q464" s="442"/>
    </row>
    <row r="465" spans="1:17" x14ac:dyDescent="0.25">
      <c r="A465" s="408" t="s">
        <v>40</v>
      </c>
      <c r="B465" s="408"/>
      <c r="C465" s="408"/>
      <c r="D465" s="408"/>
      <c r="E465" s="408"/>
      <c r="F465" s="408"/>
      <c r="G465" s="408"/>
      <c r="H465" s="408"/>
      <c r="I465" s="408"/>
      <c r="J465" s="408"/>
      <c r="K465" s="408"/>
      <c r="L465" s="442">
        <f>19546347.38+80608108.5-3277274.96</f>
        <v>96877180.920000002</v>
      </c>
      <c r="M465" s="442"/>
      <c r="N465" s="442"/>
      <c r="O465" s="442"/>
      <c r="P465" s="442"/>
      <c r="Q465" s="442"/>
    </row>
    <row r="466" spans="1:17" ht="17.25" customHeight="1" x14ac:dyDescent="0.25">
      <c r="A466" s="408" t="s">
        <v>358</v>
      </c>
      <c r="B466" s="408"/>
      <c r="C466" s="408"/>
      <c r="D466" s="408"/>
      <c r="E466" s="408"/>
      <c r="F466" s="408"/>
      <c r="G466" s="408"/>
      <c r="H466" s="408"/>
      <c r="I466" s="408"/>
      <c r="J466" s="408"/>
      <c r="K466" s="408"/>
      <c r="L466" s="442"/>
      <c r="M466" s="442"/>
      <c r="N466" s="442"/>
      <c r="O466" s="442"/>
      <c r="P466" s="442"/>
      <c r="Q466" s="442"/>
    </row>
    <row r="467" spans="1:17" x14ac:dyDescent="0.25">
      <c r="A467" s="390"/>
      <c r="B467" s="390"/>
      <c r="C467" s="390"/>
      <c r="D467" s="390"/>
      <c r="E467" s="390"/>
      <c r="F467" s="390"/>
      <c r="G467" s="390"/>
      <c r="H467" s="390"/>
      <c r="I467" s="390"/>
      <c r="J467" s="390"/>
      <c r="K467" s="390"/>
      <c r="L467" s="390"/>
      <c r="M467" s="390"/>
      <c r="N467" s="390"/>
      <c r="O467" s="390"/>
      <c r="P467" s="390"/>
      <c r="Q467" s="390"/>
    </row>
    <row r="468" spans="1:17" ht="18.75" customHeight="1" x14ac:dyDescent="0.25">
      <c r="A468" s="307" t="s">
        <v>41</v>
      </c>
      <c r="B468" s="307"/>
      <c r="C468" s="307"/>
      <c r="D468" s="307"/>
      <c r="E468" s="307"/>
      <c r="F468" s="307"/>
      <c r="G468" s="307"/>
      <c r="H468" s="307"/>
      <c r="I468" s="307"/>
      <c r="J468" s="307"/>
      <c r="K468" s="307"/>
      <c r="L468" s="447">
        <f>+L436-L438+L458</f>
        <v>926701466.4799999</v>
      </c>
      <c r="M468" s="447"/>
      <c r="N468" s="447"/>
      <c r="O468" s="447"/>
      <c r="P468" s="447"/>
      <c r="Q468" s="447"/>
    </row>
    <row r="469" spans="1:17" s="1" customFormat="1" x14ac:dyDescent="0.25">
      <c r="A469" s="433"/>
      <c r="B469" s="434"/>
      <c r="C469" s="434"/>
      <c r="D469" s="434"/>
      <c r="E469" s="434"/>
      <c r="F469" s="434"/>
      <c r="G469" s="434"/>
      <c r="H469" s="434"/>
      <c r="I469" s="434"/>
      <c r="J469" s="434"/>
      <c r="K469" s="434"/>
      <c r="L469" s="434"/>
      <c r="M469" s="434"/>
      <c r="N469" s="434"/>
      <c r="O469" s="434"/>
      <c r="P469" s="434"/>
      <c r="Q469" s="435"/>
    </row>
    <row r="470" spans="1:17" s="1" customFormat="1" ht="91.5" customHeight="1" x14ac:dyDescent="0.25">
      <c r="A470" s="460" t="s">
        <v>391</v>
      </c>
      <c r="B470" s="461"/>
      <c r="C470" s="461"/>
      <c r="D470" s="461"/>
      <c r="E470" s="461"/>
      <c r="F470" s="461"/>
      <c r="G470" s="461"/>
      <c r="H470" s="461"/>
      <c r="I470" s="461"/>
      <c r="J470" s="461"/>
      <c r="K470" s="461"/>
      <c r="L470" s="461"/>
      <c r="M470" s="461"/>
      <c r="N470" s="461"/>
      <c r="O470" s="461"/>
      <c r="P470" s="461"/>
      <c r="Q470" s="462"/>
    </row>
    <row r="471" spans="1:17" s="1" customFormat="1" x14ac:dyDescent="0.25">
      <c r="A471" s="143"/>
      <c r="B471" s="144"/>
      <c r="C471" s="144"/>
      <c r="D471" s="144"/>
      <c r="E471" s="144"/>
      <c r="F471" s="144"/>
      <c r="G471" s="144"/>
      <c r="H471" s="144"/>
      <c r="I471" s="144"/>
      <c r="J471" s="144"/>
      <c r="K471" s="144"/>
      <c r="L471" s="144"/>
      <c r="M471" s="144"/>
      <c r="N471" s="144"/>
      <c r="O471" s="144"/>
      <c r="P471" s="144"/>
      <c r="Q471" s="145"/>
    </row>
    <row r="472" spans="1:17" s="1" customFormat="1" ht="18.75" x14ac:dyDescent="0.25">
      <c r="A472" s="237" t="s">
        <v>307</v>
      </c>
      <c r="B472" s="238"/>
      <c r="C472" s="238"/>
      <c r="D472" s="238"/>
      <c r="E472" s="238"/>
      <c r="F472" s="238"/>
      <c r="G472" s="238"/>
      <c r="H472" s="238"/>
      <c r="I472" s="238"/>
      <c r="J472" s="238"/>
      <c r="K472" s="238"/>
      <c r="L472" s="238"/>
      <c r="M472" s="238"/>
      <c r="N472" s="238"/>
      <c r="O472" s="238"/>
      <c r="P472" s="238"/>
      <c r="Q472" s="239"/>
    </row>
    <row r="473" spans="1:17" s="1" customFormat="1" ht="21.75" customHeight="1" x14ac:dyDescent="0.25">
      <c r="A473" s="318"/>
      <c r="B473" s="267"/>
      <c r="C473" s="267"/>
      <c r="D473" s="267"/>
      <c r="E473" s="267"/>
      <c r="F473" s="267"/>
      <c r="G473" s="267"/>
      <c r="H473" s="267"/>
      <c r="I473" s="267"/>
      <c r="J473" s="267"/>
      <c r="K473" s="267"/>
      <c r="L473" s="267"/>
      <c r="M473" s="267"/>
      <c r="N473" s="267"/>
      <c r="O473" s="267"/>
      <c r="P473" s="267"/>
      <c r="Q473" s="319"/>
    </row>
    <row r="474" spans="1:17" s="1" customFormat="1" ht="36" customHeight="1" x14ac:dyDescent="0.25">
      <c r="A474" s="265" t="s">
        <v>115</v>
      </c>
      <c r="B474" s="265"/>
      <c r="C474" s="265"/>
      <c r="D474" s="265"/>
      <c r="E474" s="265"/>
      <c r="F474" s="265"/>
      <c r="G474" s="265"/>
      <c r="H474" s="265"/>
      <c r="I474" s="265"/>
      <c r="J474" s="265"/>
      <c r="K474" s="265"/>
      <c r="L474" s="265"/>
      <c r="M474" s="265"/>
      <c r="N474" s="265"/>
      <c r="O474" s="265"/>
      <c r="P474" s="265"/>
      <c r="Q474" s="265"/>
    </row>
    <row r="475" spans="1:17" s="1" customFormat="1" x14ac:dyDescent="0.25">
      <c r="A475" s="448" t="s">
        <v>188</v>
      </c>
      <c r="B475" s="448"/>
      <c r="C475" s="448"/>
      <c r="D475" s="448"/>
      <c r="E475" s="448"/>
      <c r="F475" s="448"/>
      <c r="G475" s="448"/>
      <c r="H475" s="448"/>
      <c r="I475" s="456" t="s">
        <v>189</v>
      </c>
      <c r="J475" s="456"/>
      <c r="K475" s="448" t="s">
        <v>191</v>
      </c>
      <c r="L475" s="448"/>
      <c r="M475" s="448"/>
      <c r="N475" s="448"/>
      <c r="O475" s="457" t="s">
        <v>190</v>
      </c>
      <c r="P475" s="458"/>
      <c r="Q475" s="459"/>
    </row>
    <row r="476" spans="1:17" s="1" customFormat="1" ht="13.5" customHeight="1" x14ac:dyDescent="0.25">
      <c r="A476" s="131" t="s">
        <v>60</v>
      </c>
      <c r="B476" s="131"/>
      <c r="C476" s="131"/>
      <c r="D476" s="131"/>
      <c r="E476" s="131"/>
      <c r="F476" s="131"/>
      <c r="G476" s="131"/>
      <c r="H476" s="131"/>
      <c r="I476" s="132">
        <v>4</v>
      </c>
      <c r="J476" s="132"/>
      <c r="K476" s="364" t="s">
        <v>195</v>
      </c>
      <c r="L476" s="364"/>
      <c r="M476" s="364"/>
      <c r="N476" s="364"/>
      <c r="O476" s="22">
        <v>32683998.260000002</v>
      </c>
      <c r="P476" s="23"/>
      <c r="Q476" s="24"/>
    </row>
    <row r="477" spans="1:17" s="1" customFormat="1" ht="13.5" customHeight="1" x14ac:dyDescent="0.25">
      <c r="A477" s="25" t="s">
        <v>369</v>
      </c>
      <c r="B477" s="26"/>
      <c r="C477" s="26"/>
      <c r="D477" s="26"/>
      <c r="E477" s="26"/>
      <c r="F477" s="26"/>
      <c r="G477" s="26"/>
      <c r="H477" s="27"/>
      <c r="I477" s="385">
        <v>1</v>
      </c>
      <c r="J477" s="455"/>
      <c r="K477" s="22" t="s">
        <v>195</v>
      </c>
      <c r="L477" s="23"/>
      <c r="M477" s="23"/>
      <c r="N477" s="24"/>
      <c r="O477" s="22">
        <v>31455.06</v>
      </c>
      <c r="P477" s="23"/>
      <c r="Q477" s="24"/>
    </row>
    <row r="478" spans="1:17" s="1" customFormat="1" ht="13.5" customHeight="1" x14ac:dyDescent="0.25">
      <c r="A478" s="131" t="s">
        <v>51</v>
      </c>
      <c r="B478" s="131"/>
      <c r="C478" s="131"/>
      <c r="D478" s="131"/>
      <c r="E478" s="131"/>
      <c r="F478" s="131"/>
      <c r="G478" s="131"/>
      <c r="H478" s="131"/>
      <c r="I478" s="453">
        <f>K478+K479+K480+K481</f>
        <v>113</v>
      </c>
      <c r="J478" s="453"/>
      <c r="K478" s="18">
        <v>1</v>
      </c>
      <c r="L478" s="454" t="s">
        <v>200</v>
      </c>
      <c r="M478" s="454"/>
      <c r="N478" s="454"/>
      <c r="O478" s="22">
        <v>428436.68</v>
      </c>
      <c r="P478" s="23"/>
      <c r="Q478" s="24"/>
    </row>
    <row r="479" spans="1:17" s="1" customFormat="1" ht="13.5" customHeight="1" x14ac:dyDescent="0.25">
      <c r="A479" s="131"/>
      <c r="B479" s="131"/>
      <c r="C479" s="131"/>
      <c r="D479" s="131"/>
      <c r="E479" s="131"/>
      <c r="F479" s="131"/>
      <c r="G479" s="131"/>
      <c r="H479" s="131"/>
      <c r="I479" s="453"/>
      <c r="J479" s="453"/>
      <c r="K479" s="18">
        <v>37</v>
      </c>
      <c r="L479" s="454" t="s">
        <v>192</v>
      </c>
      <c r="M479" s="454"/>
      <c r="N479" s="454"/>
      <c r="O479" s="47">
        <v>86476246.25</v>
      </c>
      <c r="P479" s="292"/>
      <c r="Q479" s="48"/>
    </row>
    <row r="480" spans="1:17" s="1" customFormat="1" x14ac:dyDescent="0.25">
      <c r="A480" s="131"/>
      <c r="B480" s="131"/>
      <c r="C480" s="131"/>
      <c r="D480" s="131"/>
      <c r="E480" s="131"/>
      <c r="F480" s="131"/>
      <c r="G480" s="131"/>
      <c r="H480" s="131"/>
      <c r="I480" s="453"/>
      <c r="J480" s="453"/>
      <c r="K480" s="18">
        <v>6</v>
      </c>
      <c r="L480" s="454" t="s">
        <v>193</v>
      </c>
      <c r="M480" s="454"/>
      <c r="N480" s="454"/>
      <c r="O480" s="47">
        <v>4683062.1100000003</v>
      </c>
      <c r="P480" s="292"/>
      <c r="Q480" s="48"/>
    </row>
    <row r="481" spans="1:17" s="1" customFormat="1" ht="18.75" customHeight="1" x14ac:dyDescent="0.25">
      <c r="A481" s="131"/>
      <c r="B481" s="131"/>
      <c r="C481" s="131"/>
      <c r="D481" s="131"/>
      <c r="E481" s="131"/>
      <c r="F481" s="131"/>
      <c r="G481" s="131"/>
      <c r="H481" s="131"/>
      <c r="I481" s="453"/>
      <c r="J481" s="453"/>
      <c r="K481" s="18">
        <v>69</v>
      </c>
      <c r="L481" s="454" t="s">
        <v>194</v>
      </c>
      <c r="M481" s="454"/>
      <c r="N481" s="454"/>
      <c r="O481" s="47">
        <v>60292997.890000001</v>
      </c>
      <c r="P481" s="292"/>
      <c r="Q481" s="48"/>
    </row>
    <row r="482" spans="1:17" s="1" customFormat="1" ht="21.75" customHeight="1" x14ac:dyDescent="0.25">
      <c r="A482" s="164" t="s">
        <v>196</v>
      </c>
      <c r="B482" s="165"/>
      <c r="C482" s="165"/>
      <c r="D482" s="165"/>
      <c r="E482" s="165"/>
      <c r="F482" s="165"/>
      <c r="G482" s="165"/>
      <c r="H482" s="165"/>
      <c r="I482" s="165"/>
      <c r="J482" s="165"/>
      <c r="K482" s="388"/>
      <c r="L482" s="47"/>
      <c r="M482" s="292"/>
      <c r="N482" s="48"/>
      <c r="O482" s="49">
        <f>SUM(L476:Q481)</f>
        <v>184596196.25</v>
      </c>
      <c r="P482" s="452"/>
      <c r="Q482" s="50"/>
    </row>
    <row r="483" spans="1:17" s="1" customFormat="1" ht="15.75" x14ac:dyDescent="0.25">
      <c r="A483" s="265" t="s">
        <v>116</v>
      </c>
      <c r="B483" s="265"/>
      <c r="C483" s="265"/>
      <c r="D483" s="265"/>
      <c r="E483" s="265"/>
      <c r="F483" s="265"/>
      <c r="G483" s="265"/>
      <c r="H483" s="265"/>
      <c r="I483" s="265"/>
      <c r="J483" s="265"/>
      <c r="K483" s="265"/>
      <c r="L483" s="265"/>
      <c r="M483" s="265"/>
      <c r="N483" s="265"/>
      <c r="O483" s="265"/>
      <c r="P483" s="265"/>
      <c r="Q483" s="265"/>
    </row>
    <row r="484" spans="1:17" s="1" customFormat="1" ht="22.5" customHeight="1" x14ac:dyDescent="0.25">
      <c r="A484" s="318"/>
      <c r="B484" s="267"/>
      <c r="C484" s="267"/>
      <c r="D484" s="267"/>
      <c r="E484" s="267"/>
      <c r="F484" s="267"/>
      <c r="G484" s="267"/>
      <c r="H484" s="267"/>
      <c r="I484" s="267"/>
      <c r="J484" s="267"/>
      <c r="K484" s="267"/>
      <c r="L484" s="267"/>
      <c r="M484" s="267"/>
      <c r="N484" s="267"/>
      <c r="O484" s="267"/>
      <c r="P484" s="267"/>
      <c r="Q484" s="319"/>
    </row>
    <row r="485" spans="1:17" s="1" customFormat="1" x14ac:dyDescent="0.25">
      <c r="A485" s="126" t="s">
        <v>42</v>
      </c>
      <c r="B485" s="126"/>
      <c r="C485" s="126"/>
      <c r="D485" s="126"/>
      <c r="E485" s="126"/>
      <c r="F485" s="126"/>
      <c r="G485" s="126"/>
      <c r="H485" s="126"/>
      <c r="I485" s="126"/>
      <c r="J485" s="126"/>
      <c r="K485" s="126"/>
      <c r="L485" s="126"/>
      <c r="M485" s="126"/>
      <c r="N485" s="126"/>
      <c r="O485" s="126"/>
      <c r="P485" s="126"/>
      <c r="Q485" s="126"/>
    </row>
    <row r="486" spans="1:17" s="1" customFormat="1" x14ac:dyDescent="0.25">
      <c r="A486" s="449" t="s">
        <v>43</v>
      </c>
      <c r="B486" s="450"/>
      <c r="C486" s="450"/>
      <c r="D486" s="450"/>
      <c r="E486" s="450"/>
      <c r="F486" s="450"/>
      <c r="G486" s="450"/>
      <c r="H486" s="450"/>
      <c r="I486" s="450"/>
      <c r="J486" s="451"/>
      <c r="K486" s="47">
        <v>3614022074.27</v>
      </c>
      <c r="L486" s="292"/>
      <c r="M486" s="292"/>
      <c r="N486" s="292"/>
      <c r="O486" s="292"/>
      <c r="P486" s="292"/>
      <c r="Q486" s="48"/>
    </row>
    <row r="487" spans="1:17" s="1" customFormat="1" x14ac:dyDescent="0.25">
      <c r="A487" s="449" t="s">
        <v>44</v>
      </c>
      <c r="B487" s="450"/>
      <c r="C487" s="450"/>
      <c r="D487" s="450"/>
      <c r="E487" s="450"/>
      <c r="F487" s="450"/>
      <c r="G487" s="450"/>
      <c r="H487" s="450"/>
      <c r="I487" s="450"/>
      <c r="J487" s="451"/>
      <c r="K487" s="47">
        <v>2430143491.73</v>
      </c>
      <c r="L487" s="292"/>
      <c r="M487" s="292"/>
      <c r="N487" s="292"/>
      <c r="O487" s="292"/>
      <c r="P487" s="292"/>
      <c r="Q487" s="48"/>
    </row>
    <row r="488" spans="1:17" s="1" customFormat="1" x14ac:dyDescent="0.25">
      <c r="A488" s="449" t="s">
        <v>215</v>
      </c>
      <c r="B488" s="450"/>
      <c r="C488" s="450"/>
      <c r="D488" s="450"/>
      <c r="E488" s="450"/>
      <c r="F488" s="450"/>
      <c r="G488" s="450"/>
      <c r="H488" s="450"/>
      <c r="I488" s="450"/>
      <c r="J488" s="451"/>
      <c r="K488" s="47">
        <v>360758023.63999999</v>
      </c>
      <c r="L488" s="292"/>
      <c r="M488" s="292"/>
      <c r="N488" s="292"/>
      <c r="O488" s="292"/>
      <c r="P488" s="292"/>
      <c r="Q488" s="48"/>
    </row>
    <row r="489" spans="1:17" s="1" customFormat="1" x14ac:dyDescent="0.25">
      <c r="A489" s="449" t="s">
        <v>71</v>
      </c>
      <c r="B489" s="450"/>
      <c r="C489" s="450"/>
      <c r="D489" s="450"/>
      <c r="E489" s="450"/>
      <c r="F489" s="450"/>
      <c r="G489" s="450"/>
      <c r="H489" s="450"/>
      <c r="I489" s="450"/>
      <c r="J489" s="451"/>
      <c r="K489" s="47">
        <v>1544636606.1800001</v>
      </c>
      <c r="L489" s="292"/>
      <c r="M489" s="292"/>
      <c r="N489" s="292"/>
      <c r="O489" s="292"/>
      <c r="P489" s="292"/>
      <c r="Q489" s="48"/>
    </row>
    <row r="490" spans="1:17" s="1" customFormat="1" x14ac:dyDescent="0.25">
      <c r="A490" s="449" t="s">
        <v>45</v>
      </c>
      <c r="B490" s="450"/>
      <c r="C490" s="450"/>
      <c r="D490" s="450"/>
      <c r="E490" s="450"/>
      <c r="F490" s="450"/>
      <c r="G490" s="450"/>
      <c r="H490" s="450"/>
      <c r="I490" s="450"/>
      <c r="J490" s="451"/>
      <c r="K490" s="47">
        <v>1544636606.1800001</v>
      </c>
      <c r="L490" s="292"/>
      <c r="M490" s="292"/>
      <c r="N490" s="292"/>
      <c r="O490" s="292"/>
      <c r="P490" s="292"/>
      <c r="Q490" s="48"/>
    </row>
    <row r="491" spans="1:17" s="1" customFormat="1" ht="18.75" customHeight="1" x14ac:dyDescent="0.25">
      <c r="A491" s="390"/>
      <c r="B491" s="390"/>
      <c r="C491" s="390"/>
      <c r="D491" s="390"/>
      <c r="E491" s="390"/>
      <c r="F491" s="390"/>
      <c r="G491" s="390"/>
      <c r="H491" s="390"/>
      <c r="I491" s="390"/>
      <c r="J491" s="390"/>
      <c r="K491" s="390"/>
      <c r="L491" s="390"/>
      <c r="M491" s="390"/>
      <c r="N491" s="390"/>
      <c r="O491" s="390"/>
      <c r="P491" s="390"/>
      <c r="Q491" s="390"/>
    </row>
    <row r="492" spans="1:17" s="1" customFormat="1" x14ac:dyDescent="0.25">
      <c r="A492" s="126" t="s">
        <v>46</v>
      </c>
      <c r="B492" s="126"/>
      <c r="C492" s="126"/>
      <c r="D492" s="126"/>
      <c r="E492" s="126"/>
      <c r="F492" s="126"/>
      <c r="G492" s="126"/>
      <c r="H492" s="126"/>
      <c r="I492" s="126"/>
      <c r="J492" s="126"/>
      <c r="K492" s="126"/>
      <c r="L492" s="126"/>
      <c r="M492" s="126"/>
      <c r="N492" s="126"/>
      <c r="O492" s="126"/>
      <c r="P492" s="126"/>
      <c r="Q492" s="126"/>
    </row>
    <row r="493" spans="1:17" s="1" customFormat="1" x14ac:dyDescent="0.25">
      <c r="A493" s="449" t="s">
        <v>47</v>
      </c>
      <c r="B493" s="450"/>
      <c r="C493" s="450"/>
      <c r="D493" s="450"/>
      <c r="E493" s="450"/>
      <c r="F493" s="450"/>
      <c r="G493" s="450"/>
      <c r="H493" s="450"/>
      <c r="I493" s="450"/>
      <c r="J493" s="451"/>
      <c r="K493" s="47">
        <v>3614022074.27</v>
      </c>
      <c r="L493" s="292"/>
      <c r="M493" s="292"/>
      <c r="N493" s="292"/>
      <c r="O493" s="292"/>
      <c r="P493" s="292"/>
      <c r="Q493" s="48"/>
    </row>
    <row r="494" spans="1:17" s="1" customFormat="1" x14ac:dyDescent="0.25">
      <c r="A494" s="449" t="s">
        <v>48</v>
      </c>
      <c r="B494" s="450"/>
      <c r="C494" s="450"/>
      <c r="D494" s="450"/>
      <c r="E494" s="450"/>
      <c r="F494" s="450"/>
      <c r="G494" s="450"/>
      <c r="H494" s="450"/>
      <c r="I494" s="450"/>
      <c r="J494" s="451"/>
      <c r="K494" s="47">
        <v>1586604680.28</v>
      </c>
      <c r="L494" s="292"/>
      <c r="M494" s="292"/>
      <c r="N494" s="292"/>
      <c r="O494" s="292"/>
      <c r="P494" s="292"/>
      <c r="Q494" s="48"/>
    </row>
    <row r="495" spans="1:17" s="1" customFormat="1" x14ac:dyDescent="0.25">
      <c r="A495" s="449" t="s">
        <v>148</v>
      </c>
      <c r="B495" s="450"/>
      <c r="C495" s="450"/>
      <c r="D495" s="450"/>
      <c r="E495" s="450"/>
      <c r="F495" s="450"/>
      <c r="G495" s="450"/>
      <c r="H495" s="450"/>
      <c r="I495" s="450"/>
      <c r="J495" s="451"/>
      <c r="K495" s="47">
        <v>716491529.25</v>
      </c>
      <c r="L495" s="292"/>
      <c r="M495" s="292"/>
      <c r="N495" s="292"/>
      <c r="O495" s="292"/>
      <c r="P495" s="292"/>
      <c r="Q495" s="48"/>
    </row>
    <row r="496" spans="1:17" s="1" customFormat="1" x14ac:dyDescent="0.25">
      <c r="A496" s="449" t="s">
        <v>155</v>
      </c>
      <c r="B496" s="450"/>
      <c r="C496" s="450"/>
      <c r="D496" s="450"/>
      <c r="E496" s="450"/>
      <c r="F496" s="450"/>
      <c r="G496" s="450"/>
      <c r="H496" s="450"/>
      <c r="I496" s="450"/>
      <c r="J496" s="451"/>
      <c r="K496" s="47">
        <v>2743908923.2399998</v>
      </c>
      <c r="L496" s="292"/>
      <c r="M496" s="292"/>
      <c r="N496" s="292"/>
      <c r="O496" s="292"/>
      <c r="P496" s="292"/>
      <c r="Q496" s="48"/>
    </row>
    <row r="497" spans="1:17" s="1" customFormat="1" x14ac:dyDescent="0.25">
      <c r="A497" s="449" t="s">
        <v>49</v>
      </c>
      <c r="B497" s="450"/>
      <c r="C497" s="450"/>
      <c r="D497" s="450"/>
      <c r="E497" s="450"/>
      <c r="F497" s="450"/>
      <c r="G497" s="450"/>
      <c r="H497" s="450"/>
      <c r="I497" s="450"/>
      <c r="J497" s="451"/>
      <c r="K497" s="47">
        <v>1009486090.92</v>
      </c>
      <c r="L497" s="292"/>
      <c r="M497" s="292"/>
      <c r="N497" s="292"/>
      <c r="O497" s="292"/>
      <c r="P497" s="292"/>
      <c r="Q497" s="48"/>
    </row>
    <row r="498" spans="1:17" s="1" customFormat="1" ht="18" customHeight="1" x14ac:dyDescent="0.25">
      <c r="A498" s="449" t="s">
        <v>175</v>
      </c>
      <c r="B498" s="450"/>
      <c r="C498" s="450"/>
      <c r="D498" s="450"/>
      <c r="E498" s="450"/>
      <c r="F498" s="450"/>
      <c r="G498" s="450"/>
      <c r="H498" s="450"/>
      <c r="I498" s="450"/>
      <c r="J498" s="451"/>
      <c r="K498" s="47">
        <v>984628260.12</v>
      </c>
      <c r="L498" s="292"/>
      <c r="M498" s="292"/>
      <c r="N498" s="292"/>
      <c r="O498" s="292"/>
      <c r="P498" s="292"/>
      <c r="Q498" s="48"/>
    </row>
    <row r="499" spans="1:17" s="1" customFormat="1" x14ac:dyDescent="0.25">
      <c r="A499" s="408" t="s">
        <v>50</v>
      </c>
      <c r="B499" s="408"/>
      <c r="C499" s="408"/>
      <c r="D499" s="408"/>
      <c r="E499" s="408"/>
      <c r="F499" s="408"/>
      <c r="G499" s="408"/>
      <c r="H499" s="408"/>
      <c r="I499" s="408"/>
      <c r="J499" s="408"/>
      <c r="K499" s="43">
        <v>951870465.17999995</v>
      </c>
      <c r="L499" s="43"/>
      <c r="M499" s="43"/>
      <c r="N499" s="43"/>
      <c r="O499" s="43"/>
      <c r="P499" s="43"/>
      <c r="Q499" s="43"/>
    </row>
    <row r="500" spans="1:17" s="1" customFormat="1" ht="21.75" customHeight="1" x14ac:dyDescent="0.25">
      <c r="A500" s="370"/>
      <c r="B500" s="370"/>
      <c r="C500" s="370"/>
      <c r="D500" s="370"/>
      <c r="E500" s="370"/>
      <c r="F500" s="370"/>
      <c r="G500" s="370"/>
      <c r="H500" s="370"/>
      <c r="I500" s="370"/>
      <c r="J500" s="370"/>
      <c r="K500" s="370"/>
      <c r="L500" s="370"/>
      <c r="M500" s="370"/>
      <c r="N500" s="370"/>
      <c r="O500" s="370"/>
      <c r="P500" s="370"/>
      <c r="Q500" s="370"/>
    </row>
    <row r="501" spans="1:17" x14ac:dyDescent="0.25">
      <c r="A501" s="66"/>
      <c r="B501" s="66"/>
      <c r="C501" s="66"/>
      <c r="D501" s="66"/>
      <c r="E501" s="66"/>
      <c r="F501" s="66"/>
      <c r="G501" s="66"/>
      <c r="H501" s="66"/>
      <c r="I501" s="66"/>
      <c r="J501" s="66"/>
      <c r="K501" s="66"/>
      <c r="L501" s="66"/>
      <c r="M501" s="66"/>
      <c r="N501" s="66"/>
      <c r="O501" s="66"/>
      <c r="P501" s="66"/>
      <c r="Q501" s="66"/>
    </row>
    <row r="502" spans="1:17" s="1" customFormat="1" x14ac:dyDescent="0.25">
      <c r="A502" s="12"/>
      <c r="B502" s="12"/>
      <c r="C502" s="12"/>
      <c r="D502" s="12"/>
      <c r="E502" s="12"/>
      <c r="F502" s="12"/>
      <c r="G502" s="12"/>
      <c r="H502" s="12"/>
      <c r="I502" s="12"/>
      <c r="J502" s="12"/>
      <c r="K502" s="12"/>
      <c r="L502" s="12"/>
      <c r="M502" s="12"/>
      <c r="N502" s="12"/>
      <c r="O502" s="12"/>
      <c r="P502" s="12"/>
      <c r="Q502" s="12"/>
    </row>
    <row r="503" spans="1:17" s="1" customFormat="1" x14ac:dyDescent="0.25">
      <c r="A503" s="11"/>
      <c r="B503" s="11"/>
      <c r="C503" s="11"/>
      <c r="D503" s="11"/>
      <c r="E503" s="11"/>
      <c r="F503" s="11"/>
      <c r="G503" s="11"/>
      <c r="H503" s="11"/>
      <c r="I503" s="11"/>
      <c r="J503" s="11"/>
      <c r="K503" s="11"/>
      <c r="L503" s="11"/>
      <c r="M503" s="11"/>
      <c r="N503" s="11"/>
      <c r="O503" s="11"/>
      <c r="P503" s="11"/>
      <c r="Q503" s="11"/>
    </row>
    <row r="504" spans="1:17" s="1" customFormat="1" x14ac:dyDescent="0.25">
      <c r="A504" s="11"/>
      <c r="B504" s="11"/>
      <c r="C504" s="11"/>
      <c r="D504" s="11"/>
      <c r="E504" s="11"/>
      <c r="F504" s="11"/>
      <c r="G504" s="11"/>
      <c r="H504" s="11"/>
      <c r="I504" s="11"/>
      <c r="J504" s="11"/>
      <c r="K504" s="11"/>
      <c r="L504" s="11"/>
      <c r="M504" s="11"/>
      <c r="N504" s="11"/>
      <c r="O504" s="11"/>
      <c r="P504" s="11"/>
      <c r="Q504" s="11"/>
    </row>
    <row r="505" spans="1:17" x14ac:dyDescent="0.25">
      <c r="A505" s="11"/>
      <c r="B505" s="11"/>
      <c r="C505" s="11"/>
      <c r="D505" s="11"/>
      <c r="E505" s="11"/>
      <c r="F505" s="11"/>
      <c r="G505" s="11"/>
      <c r="H505" s="11"/>
      <c r="I505" s="11"/>
      <c r="J505" s="11"/>
      <c r="K505" s="11"/>
      <c r="L505" s="11"/>
      <c r="M505" s="11"/>
      <c r="N505" s="11"/>
      <c r="O505" s="11"/>
      <c r="P505" s="11"/>
      <c r="Q505" s="11"/>
    </row>
    <row r="506" spans="1:17" x14ac:dyDescent="0.25">
      <c r="A506" s="4"/>
      <c r="B506" s="4"/>
      <c r="C506" s="66" t="s">
        <v>120</v>
      </c>
      <c r="D506" s="66"/>
      <c r="E506" s="66"/>
      <c r="F506" s="66"/>
      <c r="G506" s="66"/>
      <c r="H506" s="4"/>
      <c r="I506" s="4"/>
      <c r="J506" s="4"/>
      <c r="K506" s="66" t="s">
        <v>122</v>
      </c>
      <c r="L506" s="66"/>
      <c r="M506" s="66"/>
      <c r="N506" s="66"/>
      <c r="O506" s="66"/>
      <c r="P506" s="66"/>
      <c r="Q506" s="66"/>
    </row>
    <row r="507" spans="1:17" x14ac:dyDescent="0.25">
      <c r="A507" s="4"/>
      <c r="B507" s="4"/>
      <c r="C507" s="4"/>
      <c r="D507" s="4"/>
      <c r="E507" s="4"/>
      <c r="F507" s="4"/>
      <c r="G507" s="4"/>
      <c r="H507" s="4"/>
      <c r="I507" s="4"/>
      <c r="J507" s="4"/>
      <c r="K507" s="4"/>
      <c r="L507" s="4"/>
      <c r="M507" s="4"/>
      <c r="N507" s="4"/>
      <c r="O507" s="6"/>
      <c r="P507" s="6"/>
      <c r="Q507" s="4"/>
    </row>
    <row r="508" spans="1:17" x14ac:dyDescent="0.25">
      <c r="A508" s="4"/>
      <c r="B508" s="4"/>
      <c r="C508" s="66" t="s">
        <v>121</v>
      </c>
      <c r="D508" s="66"/>
      <c r="E508" s="66"/>
      <c r="F508" s="66"/>
      <c r="G508" s="66"/>
      <c r="H508" s="4"/>
      <c r="I508" s="4"/>
      <c r="J508" s="4"/>
      <c r="K508" s="66" t="s">
        <v>201</v>
      </c>
      <c r="L508" s="66"/>
      <c r="M508" s="66"/>
      <c r="N508" s="66"/>
      <c r="O508" s="66"/>
      <c r="P508" s="66"/>
      <c r="Q508" s="66"/>
    </row>
    <row r="509" spans="1:17" x14ac:dyDescent="0.25">
      <c r="A509" s="6"/>
      <c r="B509" s="6"/>
      <c r="C509" s="464" t="s">
        <v>156</v>
      </c>
      <c r="D509" s="464"/>
      <c r="E509" s="464"/>
      <c r="F509" s="464"/>
      <c r="G509" s="464"/>
      <c r="H509" s="6"/>
      <c r="I509" s="6"/>
      <c r="J509" s="6"/>
      <c r="K509" s="464" t="s">
        <v>154</v>
      </c>
      <c r="L509" s="464"/>
      <c r="M509" s="464"/>
      <c r="N509" s="464"/>
      <c r="O509" s="464"/>
      <c r="P509" s="464"/>
      <c r="Q509" s="464"/>
    </row>
    <row r="510" spans="1:17" x14ac:dyDescent="0.25">
      <c r="A510" s="6"/>
      <c r="B510" s="6"/>
      <c r="C510" s="13"/>
      <c r="D510" s="13"/>
      <c r="E510" s="13"/>
      <c r="F510" s="13"/>
      <c r="G510" s="13"/>
      <c r="H510" s="6"/>
      <c r="I510" s="6"/>
      <c r="J510" s="6"/>
      <c r="K510" s="13"/>
      <c r="L510" s="13"/>
      <c r="M510" s="13"/>
      <c r="N510" s="13"/>
      <c r="O510" s="13"/>
      <c r="P510" s="13"/>
      <c r="Q510" s="13"/>
    </row>
    <row r="511" spans="1:17" x14ac:dyDescent="0.25">
      <c r="A511" s="6"/>
      <c r="B511" s="6"/>
      <c r="C511" s="13"/>
      <c r="D511" s="13"/>
      <c r="E511" s="13"/>
      <c r="F511" s="13"/>
      <c r="G511" s="13"/>
      <c r="H511" s="6"/>
      <c r="I511" s="6"/>
      <c r="J511" s="6"/>
      <c r="K511" s="13"/>
      <c r="L511" s="13"/>
      <c r="M511" s="13"/>
      <c r="N511" s="13"/>
      <c r="O511" s="13"/>
      <c r="P511" s="13"/>
      <c r="Q511" s="13"/>
    </row>
    <row r="512" spans="1:17" x14ac:dyDescent="0.25">
      <c r="A512" s="6"/>
      <c r="B512" s="6"/>
      <c r="C512" s="13"/>
      <c r="D512" s="13"/>
      <c r="E512" s="13"/>
      <c r="F512" s="13"/>
      <c r="G512" s="13"/>
      <c r="H512" s="6"/>
      <c r="I512" s="6"/>
      <c r="J512" s="6"/>
      <c r="K512" s="13"/>
      <c r="L512" s="13"/>
      <c r="M512" s="13"/>
      <c r="N512" s="13"/>
      <c r="O512" s="13"/>
      <c r="P512" s="13"/>
      <c r="Q512" s="13"/>
    </row>
    <row r="513" spans="1:17" x14ac:dyDescent="0.25">
      <c r="A513" s="6"/>
      <c r="B513" s="6"/>
      <c r="C513" s="13"/>
      <c r="D513" s="13"/>
      <c r="E513" s="13"/>
      <c r="F513" s="13"/>
      <c r="G513" s="13"/>
      <c r="H513" s="6"/>
      <c r="I513" s="6"/>
      <c r="J513" s="6"/>
      <c r="K513" s="13"/>
      <c r="L513" s="13"/>
      <c r="M513" s="13"/>
      <c r="N513" s="13"/>
      <c r="O513" s="13"/>
      <c r="P513" s="13"/>
      <c r="Q513" s="13"/>
    </row>
    <row r="514" spans="1:17" x14ac:dyDescent="0.25">
      <c r="A514" s="6"/>
      <c r="B514" s="6"/>
      <c r="C514" s="13"/>
      <c r="D514" s="13"/>
      <c r="E514" s="13"/>
      <c r="F514" s="13"/>
      <c r="G514" s="13"/>
      <c r="H514" s="6"/>
      <c r="I514" s="6"/>
      <c r="J514" s="6"/>
      <c r="K514" s="13"/>
      <c r="L514" s="13"/>
      <c r="M514" s="13"/>
      <c r="N514" s="13"/>
      <c r="O514" s="13"/>
      <c r="P514" s="13"/>
      <c r="Q514" s="13"/>
    </row>
    <row r="515" spans="1:17" x14ac:dyDescent="0.25">
      <c r="A515" s="6"/>
      <c r="B515" s="6"/>
      <c r="C515" s="13"/>
      <c r="D515" s="13"/>
      <c r="E515" s="13"/>
      <c r="F515" s="13"/>
      <c r="G515" s="13"/>
      <c r="H515" s="6"/>
      <c r="I515" s="6"/>
      <c r="J515" s="6"/>
      <c r="K515" s="13"/>
      <c r="L515" s="13"/>
      <c r="M515" s="13"/>
      <c r="N515" s="13"/>
      <c r="O515" s="13"/>
      <c r="P515" s="13"/>
      <c r="Q515" s="13"/>
    </row>
    <row r="516" spans="1:17" x14ac:dyDescent="0.25">
      <c r="A516" s="6"/>
      <c r="B516" s="6"/>
      <c r="C516" s="13"/>
      <c r="D516" s="13"/>
      <c r="E516" s="13"/>
      <c r="F516" s="13"/>
      <c r="G516" s="13"/>
      <c r="H516" s="6"/>
      <c r="I516" s="6"/>
      <c r="J516" s="6"/>
      <c r="K516" s="13"/>
      <c r="L516" s="13"/>
      <c r="M516" s="13"/>
      <c r="N516" s="13"/>
      <c r="O516" s="13"/>
      <c r="P516" s="13"/>
      <c r="Q516" s="13"/>
    </row>
    <row r="517" spans="1:17" x14ac:dyDescent="0.25">
      <c r="A517" s="463" t="s">
        <v>58</v>
      </c>
      <c r="B517" s="463"/>
      <c r="C517" s="463"/>
      <c r="D517" s="463"/>
      <c r="E517" s="463"/>
      <c r="F517" s="463"/>
      <c r="G517" s="463"/>
      <c r="H517" s="463"/>
      <c r="I517" s="463"/>
      <c r="J517" s="463"/>
      <c r="K517" s="463"/>
      <c r="L517" s="463"/>
      <c r="M517" s="463"/>
      <c r="N517" s="463"/>
      <c r="O517" s="463"/>
      <c r="P517" s="463"/>
      <c r="Q517" s="463"/>
    </row>
  </sheetData>
  <mergeCells count="1059">
    <mergeCell ref="K165:M165"/>
    <mergeCell ref="N165:Q165"/>
    <mergeCell ref="K175:M175"/>
    <mergeCell ref="N175:Q175"/>
    <mergeCell ref="K182:M182"/>
    <mergeCell ref="N182:Q182"/>
    <mergeCell ref="L461:Q461"/>
    <mergeCell ref="A462:K462"/>
    <mergeCell ref="L462:Q462"/>
    <mergeCell ref="A463:K463"/>
    <mergeCell ref="L463:Q463"/>
    <mergeCell ref="A472:Q472"/>
    <mergeCell ref="A473:Q473"/>
    <mergeCell ref="A194:Q194"/>
    <mergeCell ref="A192:Q192"/>
    <mergeCell ref="A193:Q193"/>
    <mergeCell ref="A451:K451"/>
    <mergeCell ref="L451:Q451"/>
    <mergeCell ref="A452:K452"/>
    <mergeCell ref="A448:K448"/>
    <mergeCell ref="L448:Q448"/>
    <mergeCell ref="A449:K449"/>
    <mergeCell ref="L449:Q449"/>
    <mergeCell ref="A450:K450"/>
    <mergeCell ref="L450:Q450"/>
    <mergeCell ref="A457:Q457"/>
    <mergeCell ref="A458:K458"/>
    <mergeCell ref="L458:Q458"/>
    <mergeCell ref="A459:Q459"/>
    <mergeCell ref="A460:K460"/>
    <mergeCell ref="L460:Q460"/>
    <mergeCell ref="A454:K454"/>
    <mergeCell ref="A517:Q517"/>
    <mergeCell ref="A54:F54"/>
    <mergeCell ref="G54:I54"/>
    <mergeCell ref="J54:K54"/>
    <mergeCell ref="L54:Q54"/>
    <mergeCell ref="A55:F55"/>
    <mergeCell ref="G55:I55"/>
    <mergeCell ref="J55:K55"/>
    <mergeCell ref="L55:Q55"/>
    <mergeCell ref="C506:G506"/>
    <mergeCell ref="K506:Q506"/>
    <mergeCell ref="C508:G508"/>
    <mergeCell ref="K508:Q508"/>
    <mergeCell ref="C509:G509"/>
    <mergeCell ref="K509:Q509"/>
    <mergeCell ref="A498:J498"/>
    <mergeCell ref="A289:K289"/>
    <mergeCell ref="L289:N289"/>
    <mergeCell ref="A501:Q501"/>
    <mergeCell ref="A495:J495"/>
    <mergeCell ref="K495:Q495"/>
    <mergeCell ref="A496:J496"/>
    <mergeCell ref="K496:Q496"/>
    <mergeCell ref="A497:J497"/>
    <mergeCell ref="K497:Q497"/>
    <mergeCell ref="A491:Q491"/>
    <mergeCell ref="A492:Q492"/>
    <mergeCell ref="A493:J493"/>
    <mergeCell ref="K493:Q493"/>
    <mergeCell ref="A494:J494"/>
    <mergeCell ref="K494:Q494"/>
    <mergeCell ref="K498:Q498"/>
    <mergeCell ref="A499:J499"/>
    <mergeCell ref="K499:Q499"/>
    <mergeCell ref="O481:Q481"/>
    <mergeCell ref="A482:K482"/>
    <mergeCell ref="L482:N482"/>
    <mergeCell ref="A489:J489"/>
    <mergeCell ref="K490:Q490"/>
    <mergeCell ref="A483:Q483"/>
    <mergeCell ref="K489:Q489"/>
    <mergeCell ref="A490:J490"/>
    <mergeCell ref="A487:J487"/>
    <mergeCell ref="K487:Q487"/>
    <mergeCell ref="I475:J475"/>
    <mergeCell ref="K475:N475"/>
    <mergeCell ref="O475:Q475"/>
    <mergeCell ref="O289:Q289"/>
    <mergeCell ref="A500:Q500"/>
    <mergeCell ref="A488:J488"/>
    <mergeCell ref="A476:H476"/>
    <mergeCell ref="I476:J476"/>
    <mergeCell ref="K476:N476"/>
    <mergeCell ref="O476:Q476"/>
    <mergeCell ref="A464:K464"/>
    <mergeCell ref="L464:Q464"/>
    <mergeCell ref="A465:K465"/>
    <mergeCell ref="L465:Q465"/>
    <mergeCell ref="A467:Q467"/>
    <mergeCell ref="A468:K468"/>
    <mergeCell ref="L468:Q468"/>
    <mergeCell ref="A469:Q469"/>
    <mergeCell ref="A470:Q470"/>
    <mergeCell ref="A471:Q471"/>
    <mergeCell ref="K488:Q488"/>
    <mergeCell ref="A474:Q474"/>
    <mergeCell ref="A475:H475"/>
    <mergeCell ref="A484:Q484"/>
    <mergeCell ref="A485:Q485"/>
    <mergeCell ref="A486:J486"/>
    <mergeCell ref="K486:Q486"/>
    <mergeCell ref="A466:K466"/>
    <mergeCell ref="L466:Q466"/>
    <mergeCell ref="A461:K461"/>
    <mergeCell ref="O482:Q482"/>
    <mergeCell ref="A478:H481"/>
    <mergeCell ref="I478:J481"/>
    <mergeCell ref="L478:N478"/>
    <mergeCell ref="O478:Q478"/>
    <mergeCell ref="L479:N479"/>
    <mergeCell ref="O479:Q479"/>
    <mergeCell ref="L480:N480"/>
    <mergeCell ref="O480:Q480"/>
    <mergeCell ref="L481:N481"/>
    <mergeCell ref="A477:H477"/>
    <mergeCell ref="I477:J477"/>
    <mergeCell ref="K477:N477"/>
    <mergeCell ref="O477:Q477"/>
    <mergeCell ref="L454:Q454"/>
    <mergeCell ref="A455:K455"/>
    <mergeCell ref="L455:Q455"/>
    <mergeCell ref="A456:K456"/>
    <mergeCell ref="L456:Q456"/>
    <mergeCell ref="L452:Q452"/>
    <mergeCell ref="A453:K453"/>
    <mergeCell ref="L453:Q453"/>
    <mergeCell ref="A439:K439"/>
    <mergeCell ref="L439:Q439"/>
    <mergeCell ref="A440:K440"/>
    <mergeCell ref="L440:Q440"/>
    <mergeCell ref="A441:K441"/>
    <mergeCell ref="L441:Q441"/>
    <mergeCell ref="A436:K436"/>
    <mergeCell ref="L436:Q436"/>
    <mergeCell ref="A437:K437"/>
    <mergeCell ref="L437:Q437"/>
    <mergeCell ref="A438:K438"/>
    <mergeCell ref="L438:Q438"/>
    <mergeCell ref="A445:K445"/>
    <mergeCell ref="L445:Q445"/>
    <mergeCell ref="A446:K446"/>
    <mergeCell ref="L446:Q446"/>
    <mergeCell ref="A447:K447"/>
    <mergeCell ref="L447:Q447"/>
    <mergeCell ref="A442:K442"/>
    <mergeCell ref="L442:Q442"/>
    <mergeCell ref="A443:K443"/>
    <mergeCell ref="L443:Q443"/>
    <mergeCell ref="A444:K444"/>
    <mergeCell ref="L444:Q444"/>
    <mergeCell ref="A426:K426"/>
    <mergeCell ref="L426:Q426"/>
    <mergeCell ref="A421:K421"/>
    <mergeCell ref="L421:Q421"/>
    <mergeCell ref="A422:K422"/>
    <mergeCell ref="L422:Q422"/>
    <mergeCell ref="A423:K423"/>
    <mergeCell ref="L423:Q423"/>
    <mergeCell ref="A430:Q430"/>
    <mergeCell ref="A431:Q431"/>
    <mergeCell ref="A432:Q432"/>
    <mergeCell ref="A433:Q433"/>
    <mergeCell ref="A434:Q434"/>
    <mergeCell ref="A435:Q435"/>
    <mergeCell ref="A427:K427"/>
    <mergeCell ref="L427:Q427"/>
    <mergeCell ref="A428:K428"/>
    <mergeCell ref="L428:Q428"/>
    <mergeCell ref="A429:K429"/>
    <mergeCell ref="L429:Q429"/>
    <mergeCell ref="A417:Q417"/>
    <mergeCell ref="A418:K418"/>
    <mergeCell ref="L418:Q418"/>
    <mergeCell ref="A419:K419"/>
    <mergeCell ref="L419:Q419"/>
    <mergeCell ref="A420:K420"/>
    <mergeCell ref="L420:Q420"/>
    <mergeCell ref="A410:Q410"/>
    <mergeCell ref="A411:Q412"/>
    <mergeCell ref="A413:Q413"/>
    <mergeCell ref="A414:Q414"/>
    <mergeCell ref="A415:Q415"/>
    <mergeCell ref="A416:Q416"/>
    <mergeCell ref="A424:K424"/>
    <mergeCell ref="L424:Q424"/>
    <mergeCell ref="A425:K425"/>
    <mergeCell ref="L425:Q425"/>
    <mergeCell ref="A405:J405"/>
    <mergeCell ref="K405:M405"/>
    <mergeCell ref="N405:Q405"/>
    <mergeCell ref="A402:J402"/>
    <mergeCell ref="K402:M402"/>
    <mergeCell ref="N402:Q402"/>
    <mergeCell ref="A403:J403"/>
    <mergeCell ref="K403:M403"/>
    <mergeCell ref="N403:Q403"/>
    <mergeCell ref="A408:J408"/>
    <mergeCell ref="K408:M408"/>
    <mergeCell ref="N408:Q408"/>
    <mergeCell ref="A409:J409"/>
    <mergeCell ref="K409:M409"/>
    <mergeCell ref="N409:Q409"/>
    <mergeCell ref="A406:J406"/>
    <mergeCell ref="K406:M406"/>
    <mergeCell ref="N406:Q406"/>
    <mergeCell ref="A407:J407"/>
    <mergeCell ref="K407:M407"/>
    <mergeCell ref="N407:Q407"/>
    <mergeCell ref="A398:Q398"/>
    <mergeCell ref="A399:Q399"/>
    <mergeCell ref="A400:J400"/>
    <mergeCell ref="K400:M400"/>
    <mergeCell ref="N400:Q400"/>
    <mergeCell ref="A401:J401"/>
    <mergeCell ref="K401:M401"/>
    <mergeCell ref="N401:Q401"/>
    <mergeCell ref="A396:J396"/>
    <mergeCell ref="K396:M396"/>
    <mergeCell ref="N396:Q396"/>
    <mergeCell ref="A397:J397"/>
    <mergeCell ref="K397:M397"/>
    <mergeCell ref="N397:Q397"/>
    <mergeCell ref="A404:J404"/>
    <mergeCell ref="K404:M404"/>
    <mergeCell ref="N404:Q404"/>
    <mergeCell ref="A390:J390"/>
    <mergeCell ref="K390:M390"/>
    <mergeCell ref="N390:Q390"/>
    <mergeCell ref="A391:J391"/>
    <mergeCell ref="K391:M391"/>
    <mergeCell ref="N391:Q391"/>
    <mergeCell ref="A388:J388"/>
    <mergeCell ref="K388:M388"/>
    <mergeCell ref="N388:Q388"/>
    <mergeCell ref="A389:J389"/>
    <mergeCell ref="K389:M389"/>
    <mergeCell ref="N389:Q389"/>
    <mergeCell ref="A394:J394"/>
    <mergeCell ref="K394:M394"/>
    <mergeCell ref="N394:Q394"/>
    <mergeCell ref="A395:J395"/>
    <mergeCell ref="K395:M395"/>
    <mergeCell ref="N395:Q395"/>
    <mergeCell ref="A392:J392"/>
    <mergeCell ref="K392:M392"/>
    <mergeCell ref="N392:Q392"/>
    <mergeCell ref="A393:J393"/>
    <mergeCell ref="K393:M393"/>
    <mergeCell ref="N393:Q393"/>
    <mergeCell ref="A383:J383"/>
    <mergeCell ref="K383:M383"/>
    <mergeCell ref="N383:Q383"/>
    <mergeCell ref="A380:J380"/>
    <mergeCell ref="K380:M380"/>
    <mergeCell ref="N380:Q380"/>
    <mergeCell ref="A381:J381"/>
    <mergeCell ref="K381:M381"/>
    <mergeCell ref="N381:Q381"/>
    <mergeCell ref="A386:J386"/>
    <mergeCell ref="K386:M386"/>
    <mergeCell ref="N386:Q386"/>
    <mergeCell ref="A387:J387"/>
    <mergeCell ref="K387:M387"/>
    <mergeCell ref="N387:Q387"/>
    <mergeCell ref="A384:J384"/>
    <mergeCell ref="K384:M384"/>
    <mergeCell ref="N384:Q384"/>
    <mergeCell ref="A385:J385"/>
    <mergeCell ref="K385:M385"/>
    <mergeCell ref="N385:Q385"/>
    <mergeCell ref="A376:Q376"/>
    <mergeCell ref="A377:Q377"/>
    <mergeCell ref="A378:J378"/>
    <mergeCell ref="K378:M378"/>
    <mergeCell ref="N378:Q378"/>
    <mergeCell ref="A379:J379"/>
    <mergeCell ref="K379:M379"/>
    <mergeCell ref="N379:Q379"/>
    <mergeCell ref="A374:J374"/>
    <mergeCell ref="K374:M374"/>
    <mergeCell ref="N374:Q374"/>
    <mergeCell ref="A375:J375"/>
    <mergeCell ref="K375:M375"/>
    <mergeCell ref="N375:Q375"/>
    <mergeCell ref="A382:J382"/>
    <mergeCell ref="K382:M382"/>
    <mergeCell ref="N382:Q382"/>
    <mergeCell ref="A369:J369"/>
    <mergeCell ref="K369:M369"/>
    <mergeCell ref="N369:Q369"/>
    <mergeCell ref="A362:I362"/>
    <mergeCell ref="J362:Q362"/>
    <mergeCell ref="A363:Q363"/>
    <mergeCell ref="A364:Q364"/>
    <mergeCell ref="A367:J367"/>
    <mergeCell ref="K367:M367"/>
    <mergeCell ref="N367:Q367"/>
    <mergeCell ref="A366:Q366"/>
    <mergeCell ref="A365:Q365"/>
    <mergeCell ref="A372:J372"/>
    <mergeCell ref="K372:M372"/>
    <mergeCell ref="N372:Q372"/>
    <mergeCell ref="A373:J373"/>
    <mergeCell ref="K373:M373"/>
    <mergeCell ref="N373:Q373"/>
    <mergeCell ref="A370:J370"/>
    <mergeCell ref="K370:M370"/>
    <mergeCell ref="N370:Q370"/>
    <mergeCell ref="A371:J371"/>
    <mergeCell ref="K371:M371"/>
    <mergeCell ref="N371:Q371"/>
    <mergeCell ref="A357:Q357"/>
    <mergeCell ref="A358:Q358"/>
    <mergeCell ref="A359:Q359"/>
    <mergeCell ref="A360:I360"/>
    <mergeCell ref="J360:Q360"/>
    <mergeCell ref="A361:I361"/>
    <mergeCell ref="J361:Q361"/>
    <mergeCell ref="A353:Q353"/>
    <mergeCell ref="A354:I354"/>
    <mergeCell ref="J354:Q354"/>
    <mergeCell ref="A355:I355"/>
    <mergeCell ref="J355:Q355"/>
    <mergeCell ref="A356:I356"/>
    <mergeCell ref="J356:Q356"/>
    <mergeCell ref="A368:J368"/>
    <mergeCell ref="K368:M368"/>
    <mergeCell ref="N368:Q368"/>
    <mergeCell ref="A336:Q336"/>
    <mergeCell ref="A337:Q337"/>
    <mergeCell ref="A338:Q338"/>
    <mergeCell ref="A339:Q339"/>
    <mergeCell ref="A340:Q340"/>
    <mergeCell ref="A341:Q341"/>
    <mergeCell ref="A335:G335"/>
    <mergeCell ref="H335:I335"/>
    <mergeCell ref="J335:K335"/>
    <mergeCell ref="L335:M335"/>
    <mergeCell ref="N335:O335"/>
    <mergeCell ref="P335:Q335"/>
    <mergeCell ref="A348:Q348"/>
    <mergeCell ref="A349:Q349"/>
    <mergeCell ref="A350:Q350"/>
    <mergeCell ref="A351:Q351"/>
    <mergeCell ref="A352:Q352"/>
    <mergeCell ref="A342:Q342"/>
    <mergeCell ref="A343:Q343"/>
    <mergeCell ref="A344:Q344"/>
    <mergeCell ref="A345:Q345"/>
    <mergeCell ref="A346:Q346"/>
    <mergeCell ref="A347:Q347"/>
    <mergeCell ref="A332:G332"/>
    <mergeCell ref="H332:I332"/>
    <mergeCell ref="J332:K332"/>
    <mergeCell ref="L332:M332"/>
    <mergeCell ref="N332:O332"/>
    <mergeCell ref="P332:Q332"/>
    <mergeCell ref="A331:G331"/>
    <mergeCell ref="H331:I331"/>
    <mergeCell ref="J331:K331"/>
    <mergeCell ref="L331:M331"/>
    <mergeCell ref="N331:O331"/>
    <mergeCell ref="P331:Q331"/>
    <mergeCell ref="A334:G334"/>
    <mergeCell ref="H334:I334"/>
    <mergeCell ref="J334:K334"/>
    <mergeCell ref="L334:M334"/>
    <mergeCell ref="N334:O334"/>
    <mergeCell ref="P334:Q334"/>
    <mergeCell ref="A333:G333"/>
    <mergeCell ref="H333:I333"/>
    <mergeCell ref="J333:K333"/>
    <mergeCell ref="L333:M333"/>
    <mergeCell ref="N333:O333"/>
    <mergeCell ref="P333:Q333"/>
    <mergeCell ref="A328:G328"/>
    <mergeCell ref="H328:I328"/>
    <mergeCell ref="J328:K328"/>
    <mergeCell ref="L328:M328"/>
    <mergeCell ref="N328:O328"/>
    <mergeCell ref="P328:Q328"/>
    <mergeCell ref="A327:G327"/>
    <mergeCell ref="H327:I327"/>
    <mergeCell ref="J327:K327"/>
    <mergeCell ref="L327:M327"/>
    <mergeCell ref="N327:O327"/>
    <mergeCell ref="P327:Q327"/>
    <mergeCell ref="A330:G330"/>
    <mergeCell ref="H330:I330"/>
    <mergeCell ref="J330:K330"/>
    <mergeCell ref="L330:M330"/>
    <mergeCell ref="N330:O330"/>
    <mergeCell ref="P330:Q330"/>
    <mergeCell ref="A329:G329"/>
    <mergeCell ref="H329:I329"/>
    <mergeCell ref="J329:K329"/>
    <mergeCell ref="L329:M329"/>
    <mergeCell ref="N329:O329"/>
    <mergeCell ref="P329:Q329"/>
    <mergeCell ref="A324:Q324"/>
    <mergeCell ref="A313:Q313"/>
    <mergeCell ref="A314:Q314"/>
    <mergeCell ref="A315:Q315"/>
    <mergeCell ref="A316:Q316"/>
    <mergeCell ref="A318:Q318"/>
    <mergeCell ref="A326:G326"/>
    <mergeCell ref="H326:I326"/>
    <mergeCell ref="J326:K326"/>
    <mergeCell ref="L326:M326"/>
    <mergeCell ref="N326:O326"/>
    <mergeCell ref="P326:Q326"/>
    <mergeCell ref="A325:G325"/>
    <mergeCell ref="H325:I325"/>
    <mergeCell ref="J325:K325"/>
    <mergeCell ref="L325:M325"/>
    <mergeCell ref="N325:O325"/>
    <mergeCell ref="P325:Q325"/>
    <mergeCell ref="A317:Q317"/>
    <mergeCell ref="A309:K309"/>
    <mergeCell ref="L309:N309"/>
    <mergeCell ref="O309:Q309"/>
    <mergeCell ref="A310:Q310"/>
    <mergeCell ref="A311:Q311"/>
    <mergeCell ref="A312:Q312"/>
    <mergeCell ref="A307:K307"/>
    <mergeCell ref="L307:N307"/>
    <mergeCell ref="O307:Q307"/>
    <mergeCell ref="A308:K308"/>
    <mergeCell ref="L308:N308"/>
    <mergeCell ref="O308:Q308"/>
    <mergeCell ref="A319:Q319"/>
    <mergeCell ref="A320:Q320"/>
    <mergeCell ref="A321:Q321"/>
    <mergeCell ref="A322:Q322"/>
    <mergeCell ref="A323:Q323"/>
    <mergeCell ref="A300:K300"/>
    <mergeCell ref="L300:N300"/>
    <mergeCell ref="O300:Q300"/>
    <mergeCell ref="A301:K301"/>
    <mergeCell ref="L301:N301"/>
    <mergeCell ref="O301:Q301"/>
    <mergeCell ref="A298:K298"/>
    <mergeCell ref="L298:N298"/>
    <mergeCell ref="O298:Q298"/>
    <mergeCell ref="A299:K299"/>
    <mergeCell ref="L299:N299"/>
    <mergeCell ref="O299:Q299"/>
    <mergeCell ref="A304:K304"/>
    <mergeCell ref="L304:N304"/>
    <mergeCell ref="O304:Q304"/>
    <mergeCell ref="A305:Q305"/>
    <mergeCell ref="A306:K306"/>
    <mergeCell ref="L306:N306"/>
    <mergeCell ref="O306:Q306"/>
    <mergeCell ref="A302:K302"/>
    <mergeCell ref="L302:N302"/>
    <mergeCell ref="O302:Q302"/>
    <mergeCell ref="A303:K303"/>
    <mergeCell ref="L303:N303"/>
    <mergeCell ref="O303:Q303"/>
    <mergeCell ref="A287:K287"/>
    <mergeCell ref="L287:N287"/>
    <mergeCell ref="O287:Q287"/>
    <mergeCell ref="A288:K288"/>
    <mergeCell ref="L288:N288"/>
    <mergeCell ref="O288:Q288"/>
    <mergeCell ref="A283:Q283"/>
    <mergeCell ref="A284:Q284"/>
    <mergeCell ref="A285:Q285"/>
    <mergeCell ref="A286:K286"/>
    <mergeCell ref="L286:N286"/>
    <mergeCell ref="O286:Q286"/>
    <mergeCell ref="A296:K296"/>
    <mergeCell ref="L296:N296"/>
    <mergeCell ref="O296:Q296"/>
    <mergeCell ref="A297:K297"/>
    <mergeCell ref="L297:N297"/>
    <mergeCell ref="O297:Q297"/>
    <mergeCell ref="A290:K290"/>
    <mergeCell ref="L290:N290"/>
    <mergeCell ref="O290:Q290"/>
    <mergeCell ref="A294:Q294"/>
    <mergeCell ref="A295:Q295"/>
    <mergeCell ref="A291:Q291"/>
    <mergeCell ref="A292:Q292"/>
    <mergeCell ref="A293:Q293"/>
    <mergeCell ref="A271:Q271"/>
    <mergeCell ref="A272:Q272"/>
    <mergeCell ref="A275:Q275"/>
    <mergeCell ref="A276:Q276"/>
    <mergeCell ref="A277:Q277"/>
    <mergeCell ref="A267:Q267"/>
    <mergeCell ref="A259:Q259"/>
    <mergeCell ref="A260:Q260"/>
    <mergeCell ref="A269:Q269"/>
    <mergeCell ref="A270:Q270"/>
    <mergeCell ref="A273:Q274"/>
    <mergeCell ref="A281:F281"/>
    <mergeCell ref="G281:I281"/>
    <mergeCell ref="J281:K281"/>
    <mergeCell ref="L281:Q281"/>
    <mergeCell ref="A282:K282"/>
    <mergeCell ref="L282:Q282"/>
    <mergeCell ref="A278:Q278"/>
    <mergeCell ref="A279:F279"/>
    <mergeCell ref="G279:I279"/>
    <mergeCell ref="J279:K279"/>
    <mergeCell ref="L279:Q279"/>
    <mergeCell ref="A280:F280"/>
    <mergeCell ref="G280:I280"/>
    <mergeCell ref="J280:K280"/>
    <mergeCell ref="L280:Q280"/>
    <mergeCell ref="A268:Q268"/>
    <mergeCell ref="A261:Q261"/>
    <mergeCell ref="A256:Q256"/>
    <mergeCell ref="A257:Q257"/>
    <mergeCell ref="A258:Q258"/>
    <mergeCell ref="A262:Q262"/>
    <mergeCell ref="A263:G263"/>
    <mergeCell ref="H263:I263"/>
    <mergeCell ref="J263:K263"/>
    <mergeCell ref="L263:M263"/>
    <mergeCell ref="N263:O263"/>
    <mergeCell ref="P263:Q263"/>
    <mergeCell ref="A266:G266"/>
    <mergeCell ref="H266:I266"/>
    <mergeCell ref="J266:K266"/>
    <mergeCell ref="L266:M266"/>
    <mergeCell ref="N266:O266"/>
    <mergeCell ref="P266:Q266"/>
    <mergeCell ref="A264:Q264"/>
    <mergeCell ref="A265:G265"/>
    <mergeCell ref="H265:I265"/>
    <mergeCell ref="J265:K265"/>
    <mergeCell ref="L265:M265"/>
    <mergeCell ref="N265:O265"/>
    <mergeCell ref="P265:Q265"/>
    <mergeCell ref="A253:G253"/>
    <mergeCell ref="H253:I253"/>
    <mergeCell ref="J253:K253"/>
    <mergeCell ref="L253:M253"/>
    <mergeCell ref="N253:O253"/>
    <mergeCell ref="P253:Q253"/>
    <mergeCell ref="A252:G252"/>
    <mergeCell ref="H252:I252"/>
    <mergeCell ref="J252:K252"/>
    <mergeCell ref="L252:M252"/>
    <mergeCell ref="N252:O252"/>
    <mergeCell ref="P252:Q252"/>
    <mergeCell ref="A255:G255"/>
    <mergeCell ref="H255:I255"/>
    <mergeCell ref="J255:K255"/>
    <mergeCell ref="L255:M255"/>
    <mergeCell ref="N255:O255"/>
    <mergeCell ref="P255:Q255"/>
    <mergeCell ref="A254:G254"/>
    <mergeCell ref="H254:I254"/>
    <mergeCell ref="J254:K254"/>
    <mergeCell ref="L254:M254"/>
    <mergeCell ref="N254:O254"/>
    <mergeCell ref="P254:Q254"/>
    <mergeCell ref="A243:Q243"/>
    <mergeCell ref="A244:Q244"/>
    <mergeCell ref="A245:Q245"/>
    <mergeCell ref="A246:Q246"/>
    <mergeCell ref="A247:Q247"/>
    <mergeCell ref="A248:Q248"/>
    <mergeCell ref="A240:K240"/>
    <mergeCell ref="L240:Q240"/>
    <mergeCell ref="A241:K241"/>
    <mergeCell ref="L241:Q241"/>
    <mergeCell ref="A242:K242"/>
    <mergeCell ref="L242:Q242"/>
    <mergeCell ref="A250:Q250"/>
    <mergeCell ref="A251:G251"/>
    <mergeCell ref="H251:I251"/>
    <mergeCell ref="J251:K251"/>
    <mergeCell ref="L251:M251"/>
    <mergeCell ref="N251:O251"/>
    <mergeCell ref="P251:Q251"/>
    <mergeCell ref="A249:G249"/>
    <mergeCell ref="H249:I249"/>
    <mergeCell ref="J249:K249"/>
    <mergeCell ref="L249:M249"/>
    <mergeCell ref="N249:O249"/>
    <mergeCell ref="P249:Q249"/>
    <mergeCell ref="A232:K232"/>
    <mergeCell ref="L232:Q232"/>
    <mergeCell ref="A227:K227"/>
    <mergeCell ref="L227:Q227"/>
    <mergeCell ref="A228:K228"/>
    <mergeCell ref="L228:Q228"/>
    <mergeCell ref="A229:K229"/>
    <mergeCell ref="L229:Q229"/>
    <mergeCell ref="A237:K237"/>
    <mergeCell ref="L237:Q237"/>
    <mergeCell ref="A238:K238"/>
    <mergeCell ref="L238:Q238"/>
    <mergeCell ref="A239:K239"/>
    <mergeCell ref="L239:Q239"/>
    <mergeCell ref="A233:K233"/>
    <mergeCell ref="L233:Q233"/>
    <mergeCell ref="A234:K234"/>
    <mergeCell ref="L234:Q234"/>
    <mergeCell ref="A235:K235"/>
    <mergeCell ref="L235:Q235"/>
    <mergeCell ref="A222:Q222"/>
    <mergeCell ref="A223:Q223"/>
    <mergeCell ref="A224:Q224"/>
    <mergeCell ref="A225:K225"/>
    <mergeCell ref="L225:Q225"/>
    <mergeCell ref="A226:K226"/>
    <mergeCell ref="L226:Q226"/>
    <mergeCell ref="A218:Q218"/>
    <mergeCell ref="A219:K219"/>
    <mergeCell ref="L219:Q219"/>
    <mergeCell ref="A220:K220"/>
    <mergeCell ref="L220:Q220"/>
    <mergeCell ref="A221:K221"/>
    <mergeCell ref="L221:Q221"/>
    <mergeCell ref="A230:K230"/>
    <mergeCell ref="L230:Q230"/>
    <mergeCell ref="A231:K231"/>
    <mergeCell ref="L231:Q231"/>
    <mergeCell ref="A212:Q212"/>
    <mergeCell ref="A213:Q213"/>
    <mergeCell ref="A214:Q214"/>
    <mergeCell ref="A215:Q215"/>
    <mergeCell ref="A216:Q216"/>
    <mergeCell ref="A217:K217"/>
    <mergeCell ref="L217:Q217"/>
    <mergeCell ref="A189:J189"/>
    <mergeCell ref="K189:Q189"/>
    <mergeCell ref="A190:Q190"/>
    <mergeCell ref="A191:J191"/>
    <mergeCell ref="K191:Q191"/>
    <mergeCell ref="A195:Q195"/>
    <mergeCell ref="M202:Q202"/>
    <mergeCell ref="M203:Q203"/>
    <mergeCell ref="M204:Q204"/>
    <mergeCell ref="M199:Q199"/>
    <mergeCell ref="M200:Q200"/>
    <mergeCell ref="M201:Q201"/>
    <mergeCell ref="M210:Q210"/>
    <mergeCell ref="A196:Q196"/>
    <mergeCell ref="M206:Q206"/>
    <mergeCell ref="A197:Q197"/>
    <mergeCell ref="M198:Q198"/>
    <mergeCell ref="A205:I205"/>
    <mergeCell ref="J205:L205"/>
    <mergeCell ref="M205:Q205"/>
    <mergeCell ref="A207:I207"/>
    <mergeCell ref="J207:L207"/>
    <mergeCell ref="M207:Q207"/>
    <mergeCell ref="A198:I198"/>
    <mergeCell ref="J198:L198"/>
    <mergeCell ref="A183:J183"/>
    <mergeCell ref="K183:M183"/>
    <mergeCell ref="N183:Q183"/>
    <mergeCell ref="A179:J179"/>
    <mergeCell ref="K179:M179"/>
    <mergeCell ref="N179:Q179"/>
    <mergeCell ref="A180:J180"/>
    <mergeCell ref="K180:M180"/>
    <mergeCell ref="N180:Q180"/>
    <mergeCell ref="A186:J186"/>
    <mergeCell ref="K186:M186"/>
    <mergeCell ref="N186:Q186"/>
    <mergeCell ref="A187:J187"/>
    <mergeCell ref="K187:M187"/>
    <mergeCell ref="N187:Q187"/>
    <mergeCell ref="A184:J184"/>
    <mergeCell ref="K184:M184"/>
    <mergeCell ref="N184:Q184"/>
    <mergeCell ref="A185:J185"/>
    <mergeCell ref="K185:M185"/>
    <mergeCell ref="N185:Q185"/>
    <mergeCell ref="A178:J178"/>
    <mergeCell ref="K178:M178"/>
    <mergeCell ref="N178:Q178"/>
    <mergeCell ref="A174:J174"/>
    <mergeCell ref="K174:M174"/>
    <mergeCell ref="N174:Q174"/>
    <mergeCell ref="A175:J175"/>
    <mergeCell ref="A176:J176"/>
    <mergeCell ref="K176:M176"/>
    <mergeCell ref="N176:Q176"/>
    <mergeCell ref="A181:J181"/>
    <mergeCell ref="K181:M181"/>
    <mergeCell ref="N181:Q181"/>
    <mergeCell ref="A169:J169"/>
    <mergeCell ref="K169:M169"/>
    <mergeCell ref="N169:Q169"/>
    <mergeCell ref="A182:J182"/>
    <mergeCell ref="A172:J172"/>
    <mergeCell ref="K172:M172"/>
    <mergeCell ref="N172:Q172"/>
    <mergeCell ref="A173:J173"/>
    <mergeCell ref="K173:M173"/>
    <mergeCell ref="N173:Q173"/>
    <mergeCell ref="A170:J170"/>
    <mergeCell ref="K170:M170"/>
    <mergeCell ref="N170:Q170"/>
    <mergeCell ref="A171:J171"/>
    <mergeCell ref="K171:M171"/>
    <mergeCell ref="N171:Q171"/>
    <mergeCell ref="A168:J168"/>
    <mergeCell ref="K168:M168"/>
    <mergeCell ref="N168:Q168"/>
    <mergeCell ref="A177:J177"/>
    <mergeCell ref="K177:M177"/>
    <mergeCell ref="N177:Q177"/>
    <mergeCell ref="A159:J159"/>
    <mergeCell ref="A160:J160"/>
    <mergeCell ref="K160:M160"/>
    <mergeCell ref="N160:Q160"/>
    <mergeCell ref="A161:J161"/>
    <mergeCell ref="K161:M161"/>
    <mergeCell ref="N161:Q161"/>
    <mergeCell ref="A156:J156"/>
    <mergeCell ref="A157:J157"/>
    <mergeCell ref="K157:M157"/>
    <mergeCell ref="N157:Q157"/>
    <mergeCell ref="A158:J158"/>
    <mergeCell ref="K158:M158"/>
    <mergeCell ref="N158:Q158"/>
    <mergeCell ref="A167:J167"/>
    <mergeCell ref="K167:M167"/>
    <mergeCell ref="N167:Q167"/>
    <mergeCell ref="A164:J164"/>
    <mergeCell ref="A163:J163"/>
    <mergeCell ref="K162:M162"/>
    <mergeCell ref="K163:M163"/>
    <mergeCell ref="K164:M164"/>
    <mergeCell ref="N162:Q162"/>
    <mergeCell ref="N163:Q163"/>
    <mergeCell ref="N164:Q164"/>
    <mergeCell ref="A165:J165"/>
    <mergeCell ref="A166:J166"/>
    <mergeCell ref="K166:M166"/>
    <mergeCell ref="N166:Q166"/>
    <mergeCell ref="A150:J150"/>
    <mergeCell ref="K150:M150"/>
    <mergeCell ref="N150:Q150"/>
    <mergeCell ref="A151:J151"/>
    <mergeCell ref="K151:M151"/>
    <mergeCell ref="N151:Q151"/>
    <mergeCell ref="A148:J148"/>
    <mergeCell ref="K148:M148"/>
    <mergeCell ref="N148:Q148"/>
    <mergeCell ref="A149:J149"/>
    <mergeCell ref="K149:M149"/>
    <mergeCell ref="N149:Q149"/>
    <mergeCell ref="A154:J154"/>
    <mergeCell ref="K154:M154"/>
    <mergeCell ref="N154:Q154"/>
    <mergeCell ref="A155:J155"/>
    <mergeCell ref="K155:M155"/>
    <mergeCell ref="N155:Q155"/>
    <mergeCell ref="A152:J152"/>
    <mergeCell ref="K152:M152"/>
    <mergeCell ref="N152:Q152"/>
    <mergeCell ref="A153:J153"/>
    <mergeCell ref="K153:M153"/>
    <mergeCell ref="N153:Q153"/>
    <mergeCell ref="A162:J162"/>
    <mergeCell ref="K156:M156"/>
    <mergeCell ref="N156:Q156"/>
    <mergeCell ref="K159:M159"/>
    <mergeCell ref="N159:Q159"/>
    <mergeCell ref="A140:K140"/>
    <mergeCell ref="L140:Q140"/>
    <mergeCell ref="A141:Q141"/>
    <mergeCell ref="A137:I137"/>
    <mergeCell ref="J137:K137"/>
    <mergeCell ref="L137:Q137"/>
    <mergeCell ref="A138:I138"/>
    <mergeCell ref="J138:K138"/>
    <mergeCell ref="L138:Q138"/>
    <mergeCell ref="A146:J146"/>
    <mergeCell ref="K146:M146"/>
    <mergeCell ref="N146:Q146"/>
    <mergeCell ref="A147:J147"/>
    <mergeCell ref="K147:M147"/>
    <mergeCell ref="N147:Q147"/>
    <mergeCell ref="A142:Q142"/>
    <mergeCell ref="A143:Q143"/>
    <mergeCell ref="A144:J144"/>
    <mergeCell ref="A145:J145"/>
    <mergeCell ref="K145:M145"/>
    <mergeCell ref="N145:Q145"/>
    <mergeCell ref="K144:M144"/>
    <mergeCell ref="N144:Q144"/>
    <mergeCell ref="A134:K134"/>
    <mergeCell ref="L134:Q134"/>
    <mergeCell ref="A135:I135"/>
    <mergeCell ref="J135:K135"/>
    <mergeCell ref="L135:Q135"/>
    <mergeCell ref="A136:I136"/>
    <mergeCell ref="J136:K136"/>
    <mergeCell ref="L136:Q136"/>
    <mergeCell ref="A131:I131"/>
    <mergeCell ref="J131:K131"/>
    <mergeCell ref="L131:Q131"/>
    <mergeCell ref="A132:K132"/>
    <mergeCell ref="L132:Q132"/>
    <mergeCell ref="A133:I133"/>
    <mergeCell ref="J133:K133"/>
    <mergeCell ref="L133:Q133"/>
    <mergeCell ref="A139:I139"/>
    <mergeCell ref="J139:K139"/>
    <mergeCell ref="L139:Q139"/>
    <mergeCell ref="A125:I125"/>
    <mergeCell ref="J125:K125"/>
    <mergeCell ref="L125:Q125"/>
    <mergeCell ref="A115:Q115"/>
    <mergeCell ref="A116:Q116"/>
    <mergeCell ref="A117:Q117"/>
    <mergeCell ref="A118:Q118"/>
    <mergeCell ref="A121:Q121"/>
    <mergeCell ref="A122:Q122"/>
    <mergeCell ref="A128:K128"/>
    <mergeCell ref="L128:Q128"/>
    <mergeCell ref="A129:I129"/>
    <mergeCell ref="J129:K129"/>
    <mergeCell ref="L129:Q129"/>
    <mergeCell ref="A130:I130"/>
    <mergeCell ref="J130:K130"/>
    <mergeCell ref="L130:Q130"/>
    <mergeCell ref="A126:I126"/>
    <mergeCell ref="J126:K126"/>
    <mergeCell ref="L126:Q126"/>
    <mergeCell ref="A127:I127"/>
    <mergeCell ref="J127:K127"/>
    <mergeCell ref="L127:Q127"/>
    <mergeCell ref="A109:Q109"/>
    <mergeCell ref="A110:Q110"/>
    <mergeCell ref="A111:Q111"/>
    <mergeCell ref="A112:Q112"/>
    <mergeCell ref="A113:Q113"/>
    <mergeCell ref="A114:Q114"/>
    <mergeCell ref="A120:Q120"/>
    <mergeCell ref="A119:Q119"/>
    <mergeCell ref="A103:Q103"/>
    <mergeCell ref="A104:Q104"/>
    <mergeCell ref="A105:Q105"/>
    <mergeCell ref="A106:Q106"/>
    <mergeCell ref="A107:Q107"/>
    <mergeCell ref="A108:Q108"/>
    <mergeCell ref="A123:K123"/>
    <mergeCell ref="L123:Q123"/>
    <mergeCell ref="A124:I124"/>
    <mergeCell ref="J124:K124"/>
    <mergeCell ref="L124:Q124"/>
    <mergeCell ref="A79:Q79"/>
    <mergeCell ref="A80:Q80"/>
    <mergeCell ref="A81:Q81"/>
    <mergeCell ref="A82:Q82"/>
    <mergeCell ref="A83:Q83"/>
    <mergeCell ref="A84:Q84"/>
    <mergeCell ref="J75:K75"/>
    <mergeCell ref="A76:I76"/>
    <mergeCell ref="A77:I77"/>
    <mergeCell ref="J77:K77"/>
    <mergeCell ref="A97:Q97"/>
    <mergeCell ref="A98:Q98"/>
    <mergeCell ref="A99:Q99"/>
    <mergeCell ref="A100:Q100"/>
    <mergeCell ref="A101:Q101"/>
    <mergeCell ref="A102:Q102"/>
    <mergeCell ref="A90:Q90"/>
    <mergeCell ref="A92:Q92"/>
    <mergeCell ref="A93:Q93"/>
    <mergeCell ref="A94:Q94"/>
    <mergeCell ref="A95:Q95"/>
    <mergeCell ref="A96:Q96"/>
    <mergeCell ref="A91:Q91"/>
    <mergeCell ref="A85:Q85"/>
    <mergeCell ref="A86:Q86"/>
    <mergeCell ref="A87:Q87"/>
    <mergeCell ref="A70:I70"/>
    <mergeCell ref="A71:I71"/>
    <mergeCell ref="A72:I72"/>
    <mergeCell ref="A73:I73"/>
    <mergeCell ref="A74:I74"/>
    <mergeCell ref="A75:I75"/>
    <mergeCell ref="J76:O76"/>
    <mergeCell ref="L77:M77"/>
    <mergeCell ref="N77:O77"/>
    <mergeCell ref="P77:Q77"/>
    <mergeCell ref="P75:Q75"/>
    <mergeCell ref="P76:Q76"/>
    <mergeCell ref="A88:Q88"/>
    <mergeCell ref="A89:Q89"/>
    <mergeCell ref="A62:I62"/>
    <mergeCell ref="J62:K62"/>
    <mergeCell ref="A63:Q63"/>
    <mergeCell ref="J64:K64"/>
    <mergeCell ref="J65:K65"/>
    <mergeCell ref="J66:K66"/>
    <mergeCell ref="A64:I64"/>
    <mergeCell ref="A65:I65"/>
    <mergeCell ref="A66:I66"/>
    <mergeCell ref="L62:M62"/>
    <mergeCell ref="L64:M64"/>
    <mergeCell ref="L65:M65"/>
    <mergeCell ref="L66:M66"/>
    <mergeCell ref="P64:Q64"/>
    <mergeCell ref="P65:Q65"/>
    <mergeCell ref="P66:Q66"/>
    <mergeCell ref="A78:K78"/>
    <mergeCell ref="L78:Q78"/>
    <mergeCell ref="A47:Q47"/>
    <mergeCell ref="A48:Q48"/>
    <mergeCell ref="A49:Q49"/>
    <mergeCell ref="A50:Q50"/>
    <mergeCell ref="A51:Q51"/>
    <mergeCell ref="A39:Q39"/>
    <mergeCell ref="A41:Q41"/>
    <mergeCell ref="A42:Q42"/>
    <mergeCell ref="A43:Q43"/>
    <mergeCell ref="A44:Q44"/>
    <mergeCell ref="A45:Q45"/>
    <mergeCell ref="A40:Q40"/>
    <mergeCell ref="A52:Q52"/>
    <mergeCell ref="A58:Q58"/>
    <mergeCell ref="A59:Q59"/>
    <mergeCell ref="A60:Q60"/>
    <mergeCell ref="A61:Q61"/>
    <mergeCell ref="A56:F56"/>
    <mergeCell ref="G56:I56"/>
    <mergeCell ref="J56:K56"/>
    <mergeCell ref="L56:Q56"/>
    <mergeCell ref="A57:K57"/>
    <mergeCell ref="L57:Q57"/>
    <mergeCell ref="A53:Q53"/>
    <mergeCell ref="A46:Q46"/>
    <mergeCell ref="A18:Q18"/>
    <mergeCell ref="A19:Q19"/>
    <mergeCell ref="A20:Q20"/>
    <mergeCell ref="A21:Q21"/>
    <mergeCell ref="A22:Q22"/>
    <mergeCell ref="A23:Q23"/>
    <mergeCell ref="A25:Q25"/>
    <mergeCell ref="A26:Q26"/>
    <mergeCell ref="A27:Q27"/>
    <mergeCell ref="A34:K34"/>
    <mergeCell ref="L34:Q34"/>
    <mergeCell ref="A35:Q35"/>
    <mergeCell ref="A36:Q36"/>
    <mergeCell ref="A28:Q28"/>
    <mergeCell ref="A37:Q37"/>
    <mergeCell ref="A38:Q38"/>
    <mergeCell ref="A32:F32"/>
    <mergeCell ref="G32:H32"/>
    <mergeCell ref="I32:K32"/>
    <mergeCell ref="L32:Q32"/>
    <mergeCell ref="A33:F33"/>
    <mergeCell ref="G33:H33"/>
    <mergeCell ref="I33:K33"/>
    <mergeCell ref="L33:Q33"/>
    <mergeCell ref="A201:I201"/>
    <mergeCell ref="J199:L199"/>
    <mergeCell ref="J200:L200"/>
    <mergeCell ref="J201:L201"/>
    <mergeCell ref="A202:I202"/>
    <mergeCell ref="A67:I67"/>
    <mergeCell ref="A1:Q1"/>
    <mergeCell ref="A2:Q2"/>
    <mergeCell ref="A3:Q3"/>
    <mergeCell ref="A4:Q4"/>
    <mergeCell ref="A5:Q5"/>
    <mergeCell ref="A12:Q12"/>
    <mergeCell ref="A13:Q13"/>
    <mergeCell ref="A14:Q14"/>
    <mergeCell ref="A15:Q15"/>
    <mergeCell ref="A16:Q16"/>
    <mergeCell ref="A17:Q17"/>
    <mergeCell ref="A6:Q6"/>
    <mergeCell ref="A7:Q7"/>
    <mergeCell ref="A8:Q8"/>
    <mergeCell ref="A9:Q9"/>
    <mergeCell ref="A10:Q10"/>
    <mergeCell ref="A11:Q11"/>
    <mergeCell ref="A24:Q24"/>
    <mergeCell ref="A29:Q29"/>
    <mergeCell ref="A30:Q30"/>
    <mergeCell ref="A68:I68"/>
    <mergeCell ref="A69:I69"/>
    <mergeCell ref="A31:F31"/>
    <mergeCell ref="G31:H31"/>
    <mergeCell ref="I31:K31"/>
    <mergeCell ref="L31:Q31"/>
    <mergeCell ref="N69:O69"/>
    <mergeCell ref="N70:O70"/>
    <mergeCell ref="N71:O71"/>
    <mergeCell ref="N72:O72"/>
    <mergeCell ref="N73:O73"/>
    <mergeCell ref="N74:O74"/>
    <mergeCell ref="N75:O75"/>
    <mergeCell ref="J67:K67"/>
    <mergeCell ref="J68:K68"/>
    <mergeCell ref="J69:K69"/>
    <mergeCell ref="J70:K70"/>
    <mergeCell ref="J71:K71"/>
    <mergeCell ref="J72:K72"/>
    <mergeCell ref="J73:K73"/>
    <mergeCell ref="J74:K74"/>
    <mergeCell ref="A211:I211"/>
    <mergeCell ref="J211:L211"/>
    <mergeCell ref="M211:Q211"/>
    <mergeCell ref="M209:Q209"/>
    <mergeCell ref="J209:L209"/>
    <mergeCell ref="A209:I209"/>
    <mergeCell ref="A203:I203"/>
    <mergeCell ref="A204:I204"/>
    <mergeCell ref="A206:I206"/>
    <mergeCell ref="A210:I210"/>
    <mergeCell ref="J202:L202"/>
    <mergeCell ref="J203:L203"/>
    <mergeCell ref="J204:L204"/>
    <mergeCell ref="J206:L206"/>
    <mergeCell ref="J210:L210"/>
    <mergeCell ref="A199:I199"/>
    <mergeCell ref="A200:I200"/>
    <mergeCell ref="P67:Q67"/>
    <mergeCell ref="P68:Q68"/>
    <mergeCell ref="P69:Q69"/>
    <mergeCell ref="P70:Q70"/>
    <mergeCell ref="P71:Q71"/>
    <mergeCell ref="P72:Q72"/>
    <mergeCell ref="P73:Q73"/>
    <mergeCell ref="P74:Q74"/>
    <mergeCell ref="P62:Q62"/>
    <mergeCell ref="N188:Q188"/>
    <mergeCell ref="K188:M188"/>
    <mergeCell ref="A188:J188"/>
    <mergeCell ref="M208:Q208"/>
    <mergeCell ref="A208:I208"/>
    <mergeCell ref="J208:L208"/>
    <mergeCell ref="L236:Q236"/>
    <mergeCell ref="A236:K236"/>
    <mergeCell ref="L67:M67"/>
    <mergeCell ref="L68:M68"/>
    <mergeCell ref="L69:M69"/>
    <mergeCell ref="L70:M70"/>
    <mergeCell ref="L71:M71"/>
    <mergeCell ref="L72:M72"/>
    <mergeCell ref="L73:M73"/>
    <mergeCell ref="L74:M74"/>
    <mergeCell ref="L75:M75"/>
    <mergeCell ref="N62:O62"/>
    <mergeCell ref="N64:O64"/>
    <mergeCell ref="N65:O65"/>
    <mergeCell ref="N66:O66"/>
    <mergeCell ref="N67:O67"/>
    <mergeCell ref="N68:O68"/>
  </mergeCells>
  <pageMargins left="0.47244094488188981" right="0" top="0.43307086614173229" bottom="0.39370078740157483" header="0.11811023622047245" footer="0.11811023622047245"/>
  <pageSetup scale="71" fitToHeight="0" orientation="portrait" r:id="rId1"/>
  <headerFooter>
    <oddFooter>&amp;CPágina &amp;P de &amp;N</oddFooter>
  </headerFooter>
  <rowBreaks count="9" manualBreakCount="9">
    <brk id="26" max="16" man="1"/>
    <brk id="45" max="16" man="1"/>
    <brk id="86" max="16" man="1"/>
    <brk id="121" max="16" man="1"/>
    <brk id="277" max="16" man="1"/>
    <brk id="323" max="16" man="1"/>
    <brk id="362" max="16" man="1"/>
    <brk id="424" max="16" man="1"/>
    <brk id="48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ABRIL</vt:lpstr>
      <vt:lpstr>ABRIL!_GoBack</vt:lpstr>
      <vt:lpstr>ABRIL!Área_de_impresión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Elida Cortes</cp:lastModifiedBy>
  <cp:lastPrinted>2023-05-16T16:40:48Z</cp:lastPrinted>
  <dcterms:created xsi:type="dcterms:W3CDTF">2018-05-24T18:29:58Z</dcterms:created>
  <dcterms:modified xsi:type="dcterms:W3CDTF">2023-05-16T16:46:09Z</dcterms:modified>
</cp:coreProperties>
</file>