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1 SUBDIRECCION\01_Depto Integracion de Cuenta Publica\LUCILA\CD DIC-24 EDOS FINANC   transp\EDOS FINANC DIC-24 (EXCEL Y WORD)\"/>
    </mc:Choice>
  </mc:AlternateContent>
  <bookViews>
    <workbookView xWindow="0" yWindow="0" windowWidth="24000" windowHeight="9735"/>
  </bookViews>
  <sheets>
    <sheet name="DICIEMBRE" sheetId="15" r:id="rId1"/>
  </sheets>
  <definedNames>
    <definedName name="_GoBack" localSheetId="0">DICIEMBRE!$A$69</definedName>
    <definedName name="_xlnm.Print_Area" localSheetId="0">DICIEMBRE!$A$1:$P$535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63" i="15" l="1"/>
  <c r="P74" i="15"/>
  <c r="P76" i="15" s="1"/>
  <c r="I402" i="15"/>
  <c r="E333" i="15"/>
  <c r="E337" i="15" s="1"/>
  <c r="I388" i="15"/>
  <c r="I380" i="15"/>
  <c r="I398" i="15" s="1"/>
  <c r="J357" i="15"/>
  <c r="K337" i="15"/>
  <c r="I337" i="15"/>
  <c r="G337" i="15"/>
  <c r="L307" i="15"/>
  <c r="I307" i="15"/>
  <c r="F307" i="15"/>
  <c r="L302" i="15"/>
  <c r="L308" i="15" s="1"/>
  <c r="I302" i="15"/>
  <c r="F302" i="15"/>
  <c r="L253" i="15"/>
  <c r="J253" i="15"/>
  <c r="H253" i="15"/>
  <c r="F253" i="15"/>
  <c r="K210" i="15"/>
  <c r="K207" i="15"/>
  <c r="K206" i="15"/>
  <c r="H214" i="15"/>
  <c r="K204" i="15" s="1"/>
  <c r="P67" i="15"/>
  <c r="L56" i="15"/>
  <c r="K208" i="15" l="1"/>
  <c r="K205" i="15"/>
  <c r="K209" i="15"/>
  <c r="K213" i="15"/>
  <c r="K211" i="15"/>
  <c r="K200" i="15"/>
  <c r="K212" i="15"/>
  <c r="K201" i="15"/>
  <c r="K202" i="15"/>
  <c r="K203" i="15"/>
  <c r="L161" i="15"/>
  <c r="O67" i="15"/>
  <c r="N74" i="15"/>
  <c r="N249" i="15"/>
  <c r="N250" i="15"/>
  <c r="N251" i="15"/>
  <c r="N252" i="15"/>
  <c r="N253" i="15" l="1"/>
  <c r="N67" i="15"/>
  <c r="O73" i="15"/>
  <c r="O70" i="15"/>
  <c r="L489" i="15"/>
  <c r="L466" i="15"/>
  <c r="M336" i="15"/>
  <c r="M335" i="15"/>
  <c r="M334" i="15"/>
  <c r="M333" i="15"/>
  <c r="M332" i="15"/>
  <c r="M330" i="15"/>
  <c r="M328" i="15"/>
  <c r="M327" i="15"/>
  <c r="H286" i="15"/>
  <c r="O74" i="15" l="1"/>
  <c r="N75" i="15" s="1"/>
  <c r="N76" i="15"/>
  <c r="M74" i="15"/>
  <c r="M67" i="15"/>
  <c r="K376" i="15"/>
  <c r="L388" i="15"/>
  <c r="L380" i="15"/>
  <c r="L402" i="15"/>
  <c r="M329" i="15"/>
  <c r="M337" i="15" s="1"/>
  <c r="M331" i="15"/>
  <c r="O76" i="15" l="1"/>
  <c r="L443" i="15"/>
  <c r="L475" i="15" s="1"/>
  <c r="M76" i="15"/>
  <c r="L398" i="15"/>
  <c r="M260" i="15" l="1"/>
  <c r="L169" i="15"/>
  <c r="L158" i="15"/>
  <c r="L136" i="15"/>
  <c r="L134" i="15"/>
  <c r="L130" i="15"/>
  <c r="L125" i="15"/>
  <c r="L142" i="15" s="1"/>
  <c r="K74" i="15"/>
  <c r="L67" i="15"/>
  <c r="K67" i="15"/>
  <c r="J67" i="15"/>
  <c r="I67" i="15"/>
  <c r="H67" i="15"/>
  <c r="G67" i="15"/>
  <c r="F67" i="15"/>
  <c r="E67" i="15"/>
  <c r="L74" i="15"/>
  <c r="H261" i="15"/>
  <c r="F261" i="15"/>
  <c r="E261" i="15"/>
  <c r="K75" i="15" l="1"/>
  <c r="M261" i="15"/>
  <c r="L76" i="15"/>
  <c r="L183" i="15" l="1"/>
  <c r="L176" i="15"/>
  <c r="L145" i="15"/>
  <c r="L192" i="15" s="1"/>
  <c r="L193" i="15" s="1"/>
  <c r="J74" i="15"/>
  <c r="I74" i="15"/>
  <c r="H74" i="15"/>
  <c r="G74" i="15"/>
  <c r="E74" i="15"/>
  <c r="H75" i="15" l="1"/>
  <c r="H76" i="15"/>
  <c r="K76" i="15"/>
  <c r="I76" i="15"/>
  <c r="J76" i="15"/>
  <c r="G76" i="15"/>
  <c r="E76" i="15"/>
  <c r="L277" i="15"/>
  <c r="G369" i="15" l="1"/>
  <c r="K214" i="15" l="1"/>
  <c r="F73" i="15" l="1"/>
  <c r="F74" i="15" l="1"/>
  <c r="E75" i="15" s="1"/>
  <c r="E77" i="15" s="1"/>
  <c r="F76" i="15" l="1"/>
  <c r="L224" i="15"/>
  <c r="L220" i="15" s="1"/>
  <c r="L286" i="15" l="1"/>
  <c r="G370" i="15" l="1"/>
  <c r="G376" i="15" s="1"/>
  <c r="L32" i="15" l="1"/>
  <c r="L34" i="15" s="1"/>
  <c r="L428" i="15" l="1"/>
  <c r="L421" i="15"/>
  <c r="L432" i="15" l="1"/>
</calcChain>
</file>

<file path=xl/sharedStrings.xml><?xml version="1.0" encoding="utf-8"?>
<sst xmlns="http://schemas.openxmlformats.org/spreadsheetml/2006/main" count="494" uniqueCount="426">
  <si>
    <t>Participaciones</t>
  </si>
  <si>
    <t>Capufe</t>
  </si>
  <si>
    <t>TOTAL</t>
  </si>
  <si>
    <t>IMPUESTOS</t>
  </si>
  <si>
    <t>Multas</t>
  </si>
  <si>
    <t>DERECHOS</t>
  </si>
  <si>
    <t>Otros Derechos</t>
  </si>
  <si>
    <t>PRODUCTOS</t>
  </si>
  <si>
    <t>APROVECHAMIENTOS</t>
  </si>
  <si>
    <t>Otros Aprovechamientos</t>
  </si>
  <si>
    <t>PARTICIPACIONES</t>
  </si>
  <si>
    <t>Ministración de Participaciones</t>
  </si>
  <si>
    <t>APORTACIONES FEDERALES</t>
  </si>
  <si>
    <t>CONVENIOS FEDERALES</t>
  </si>
  <si>
    <t>TOTAL DE INGRESOS</t>
  </si>
  <si>
    <t>Depreciación</t>
  </si>
  <si>
    <t>Amortización</t>
  </si>
  <si>
    <t>Incrementos en las provisiones</t>
  </si>
  <si>
    <t>Incremento en inversiones producido por revaluación</t>
  </si>
  <si>
    <t>Incremento en cuentas por cobrar</t>
  </si>
  <si>
    <t>Conciliación entre los Egresos Presupuestarios y los Gastos  Contables</t>
  </si>
  <si>
    <t>Infraestructura</t>
  </si>
  <si>
    <t>Provisiones</t>
  </si>
  <si>
    <t>Otros Gastos</t>
  </si>
  <si>
    <t>JUICIOS LAUDOS LABORALES</t>
  </si>
  <si>
    <t>CONCEPTOS</t>
  </si>
  <si>
    <t>ENERO</t>
  </si>
  <si>
    <t xml:space="preserve">Impuestos </t>
  </si>
  <si>
    <t xml:space="preserve">Derechos </t>
  </si>
  <si>
    <t xml:space="preserve">Productos </t>
  </si>
  <si>
    <t>"Bajo protesta de decir verdad declara que los estados financieros y sus notas, son razonablemente correctos y son responsabilidad del emisor"</t>
  </si>
  <si>
    <t>Terrenos</t>
  </si>
  <si>
    <t>JUICIOS  ÁREA CIVIL</t>
  </si>
  <si>
    <t>Aportaciones Federales</t>
  </si>
  <si>
    <t>Convenios Federales</t>
  </si>
  <si>
    <t>Incentivos Derivados de la Colaboración Fiscal</t>
  </si>
  <si>
    <t>CONCEPTO</t>
  </si>
  <si>
    <t>SUMA</t>
  </si>
  <si>
    <t>SUMAS</t>
  </si>
  <si>
    <t>Accesorios de Impuestos</t>
  </si>
  <si>
    <t>Accesorios de Derechos</t>
  </si>
  <si>
    <t>INCENTIVOS DERIVADOS DE LA COLABORACIÓN FISCAL</t>
  </si>
  <si>
    <t>Secretaría del Trabajo y Previsión Social</t>
  </si>
  <si>
    <t>PROFECO</t>
  </si>
  <si>
    <t>Gastos de Ejecución de Multas Federales</t>
  </si>
  <si>
    <t>FEBRERO</t>
  </si>
  <si>
    <t>Maquinaria, Otros Equipos y Herramientas</t>
  </si>
  <si>
    <t>MARZO</t>
  </si>
  <si>
    <t>ABRIL</t>
  </si>
  <si>
    <t>Mobiliario y Equipo Educacional y Recreativo</t>
  </si>
  <si>
    <t>Equipo de Defensa y Seguridad</t>
  </si>
  <si>
    <t>Colecciones, Obras de Arte y Objetos Valiosos</t>
  </si>
  <si>
    <t>Acuerdo de Coordinación SEDENER</t>
  </si>
  <si>
    <t>MAYO</t>
  </si>
  <si>
    <t>JUNIO</t>
  </si>
  <si>
    <t>Indemnizaciones</t>
  </si>
  <si>
    <t>JULIO</t>
  </si>
  <si>
    <t>Anticipo a Contratistas por Obras Públicas</t>
  </si>
  <si>
    <t>AGOSTO</t>
  </si>
  <si>
    <t>SEPTIEMBRE</t>
  </si>
  <si>
    <t>Actualización de Multas Federales</t>
  </si>
  <si>
    <t>OCTUBRE</t>
  </si>
  <si>
    <t>DICIEMBRE</t>
  </si>
  <si>
    <t>Equipo e Instrumental Médico y de Laboratorio</t>
  </si>
  <si>
    <t>Productos Financieros Parques y Jardines</t>
  </si>
  <si>
    <t>Ministración Sapaet</t>
  </si>
  <si>
    <t>Ministración Parques y Jardines</t>
  </si>
  <si>
    <t>Multa Fed. Centro Federal de Conciliación y Registro Laboral</t>
  </si>
  <si>
    <t>Edificios no Habitacionales</t>
  </si>
  <si>
    <t>Este apartado se integra por los conceptos de los bienes muebles los cuales incluyen:</t>
  </si>
  <si>
    <t xml:space="preserve">TOTAL </t>
  </si>
  <si>
    <t>VARIACIÓN</t>
  </si>
  <si>
    <t>Bancos/Tesorería</t>
  </si>
  <si>
    <t xml:space="preserve">Efectivo </t>
  </si>
  <si>
    <t>Bancos/Dependencias y Otros</t>
  </si>
  <si>
    <t>CUENTAS DE ORDEN CONTABLES</t>
  </si>
  <si>
    <t>De igual manera, la estrategia está encaminada a hacer eficiente la gestión y aplicación de los recursos públicos, mediante la adecuación del marco normativo, integración y difusión del gobierno electrónico, fortalecimiento del sistema de información estadística y geográfica, así como la promoción de la cultura de la mejora a través de la evaluación del desempeño del personal y resultados del quehacer gubernamental, entre otras líneas de acción establecidas en la materia.</t>
  </si>
  <si>
    <t>Elaboró</t>
  </si>
  <si>
    <t>L.C.P. Elida Cortes Cortes</t>
  </si>
  <si>
    <t>Revisó</t>
  </si>
  <si>
    <t>Convenios Estatales</t>
  </si>
  <si>
    <t>Trimestres</t>
  </si>
  <si>
    <t>Total Mensual</t>
  </si>
  <si>
    <t>Gran Total</t>
  </si>
  <si>
    <t>Multa Federal Tribunal Unitario Agrario</t>
  </si>
  <si>
    <t>Fondo por Colaboración Fiscal (ISN)</t>
  </si>
  <si>
    <t>Fondo por Colaboración Fiscal (ISR)</t>
  </si>
  <si>
    <t>Fondo por Coordinación en Predial</t>
  </si>
  <si>
    <t xml:space="preserve">Fondo para Municipios Productores de Hidrocarburos en Región Terrestres (Fondos distintos de aportación) </t>
  </si>
  <si>
    <t xml:space="preserve">Ramo 33 Fondo III </t>
  </si>
  <si>
    <t xml:space="preserve">Ramo 33 Fondo IV </t>
  </si>
  <si>
    <t xml:space="preserve">Convenio Gobierno del Estado-Sapaet </t>
  </si>
  <si>
    <t>Software</t>
  </si>
  <si>
    <t>Conciliación entre los Ingresos Presupuestarios y  Contables</t>
  </si>
  <si>
    <t>Se contempla el establecimiento de políticas para eficientar los servicios públicos así como la atención a los ciudadanos, por ello se ha trabajado en la modernización y automatización de procedimientos administrativos, en las áreas de Obras Públicas, Servicios Municipales y Finanzas, los cuales, se han venido desarrollando en acciones como simplificación de trámites y tiempos de respuesta más cortos. La principal política de este gobierno en el entorno administrativo, consiste en implementar un programa de modernización de la Administración Pública Municipal tendiente a instrumentar un sistema adecuado de rendición de cuentas, mejoramiento del desarrollo organizacional, profesionalización de los servidores públicos, modernización de la contabilidad gubernamental y una administración basada en buenos resultados.</t>
  </si>
  <si>
    <t>Subdirectora de Contabilidad</t>
  </si>
  <si>
    <t>Presupuesto de Egresos Comprometido</t>
  </si>
  <si>
    <t>Jefe de Departamento</t>
  </si>
  <si>
    <t>* Pagos a capital variable.</t>
  </si>
  <si>
    <t>En 1812 la provincia de Tabasco dependía políticamente de Yucatán, por lo que se propuso al Congreso Constituyente que Tabasco tuviese diputación provincial, siendo aceptada la petición el 22 de noviembre de 1822.</t>
  </si>
  <si>
    <t>Considerando que en Villahermosa se localizaban las autoridades, la cultura y el comercio, por decreto del Congreso, el 4 de noviembre de 1826 la capital de Tabasco se elevó a la categoría de ciudad con el nombre de San Juan Bautista.</t>
  </si>
  <si>
    <t>Desde el 4 de octubre de 1883, según la Constitución Política del Estado de Tabasco, Centro es uno de los doce partidos en que se divide el estado y a partir del 18 de diciembre de ese mismo año, según la Ley Orgánica de la División Territorial, Centro constituye uno de los 17 municipios en que se divide el estado de Tabasco.</t>
  </si>
  <si>
    <t>De conformidad al Artículo 5 de la Ley Orgánica de los Municipios del Estado de Tabasco, señala..." El Estado de Tabasco  se  integra  por 17 municipios cuya denominación será entre ellas el Municipio del Centro, y cuya cabecera, la ciudad de Villahermosa.</t>
  </si>
  <si>
    <t>* Plazo del Crédito es de 180 meses (15 años); con término de pago en el año 2037.</t>
  </si>
  <si>
    <t>TOTALES</t>
  </si>
  <si>
    <t>90 DÍAS</t>
  </si>
  <si>
    <t>180 DÍAS</t>
  </si>
  <si>
    <t>MENOR O IGUAL A 365 DÍAS</t>
  </si>
  <si>
    <t>MAYOR A 365 DÍAS</t>
  </si>
  <si>
    <t>Fondo para Municipios Productores de Hidrocarburos en Región Marítima</t>
  </si>
  <si>
    <t>BBVA Bancomer, S.A.</t>
  </si>
  <si>
    <t>Banorte</t>
  </si>
  <si>
    <t>Nombre del Fideicomiso</t>
  </si>
  <si>
    <t>Creando Empresarios</t>
  </si>
  <si>
    <t>Vigencia</t>
  </si>
  <si>
    <t>Sin Vigencia</t>
  </si>
  <si>
    <t>AREA</t>
  </si>
  <si>
    <t>No. DE EXPEDIENTES</t>
  </si>
  <si>
    <t>IMPORTE</t>
  </si>
  <si>
    <t>ESTATUS</t>
  </si>
  <si>
    <t xml:space="preserve">Firme </t>
  </si>
  <si>
    <t>Requerimiento</t>
  </si>
  <si>
    <t>Sub-Judice</t>
  </si>
  <si>
    <t>Sin Estatus</t>
  </si>
  <si>
    <t>SUMATORIA TOTAL</t>
  </si>
  <si>
    <t>Total</t>
  </si>
  <si>
    <t>Institución Bancaria</t>
  </si>
  <si>
    <t>Por Garantía de la Deuda</t>
  </si>
  <si>
    <t>Ejecución</t>
  </si>
  <si>
    <t>L.C.P. Dulce María Sánchez Álvarez</t>
  </si>
  <si>
    <t>Vehículo y Equipo de Transporte</t>
  </si>
  <si>
    <t>En noviembre de 1808, el virrey de la Nueva España dispuso elegir el primer ayuntamiento de San Juan de Villahermosa, mismo que inició sus funciones el 1 de enero de 1809.</t>
  </si>
  <si>
    <t>Ingresos Propios</t>
  </si>
  <si>
    <t>BBVA Bancomer Créditos</t>
  </si>
  <si>
    <t xml:space="preserve">Fondo de Estabilización de los Ingresos de las Entidades Federativas (FEIEF) </t>
  </si>
  <si>
    <t xml:space="preserve">Proagua Federal </t>
  </si>
  <si>
    <t xml:space="preserve">Fondo para Municipios Productores de Hidrocarburos en Región Marítima (Fondos distintos de aportación) </t>
  </si>
  <si>
    <t>19 de Junio de 2037</t>
  </si>
  <si>
    <t>19 de junio del 2037</t>
  </si>
  <si>
    <t>Total Fideicomisos</t>
  </si>
  <si>
    <t>Reintegros</t>
  </si>
  <si>
    <t xml:space="preserve">Contratistas por Obra Pública </t>
  </si>
  <si>
    <t xml:space="preserve">Servicios Personales </t>
  </si>
  <si>
    <t xml:space="preserve">Transferencias Otorgadas </t>
  </si>
  <si>
    <t xml:space="preserve">Retenciones y Contribuciones </t>
  </si>
  <si>
    <t xml:space="preserve">Devoluciones de la Ley de Ingresos </t>
  </si>
  <si>
    <t xml:space="preserve">Porción a Corto Plazo de la Deuda Pública </t>
  </si>
  <si>
    <t>Otros Pasivos</t>
  </si>
  <si>
    <t xml:space="preserve">Otras Cuentas por Pagar </t>
  </si>
  <si>
    <t>Productos Financieros Convenio Agua Potable SAS (SAPAET)</t>
  </si>
  <si>
    <t>Convenio  Ayuntamiento-Oficialía Mayor (Parques y Jardines)</t>
  </si>
  <si>
    <t xml:space="preserve">Proveedores </t>
  </si>
  <si>
    <t xml:space="preserve">Fondo para Municipios Productores de Hidrocarburos en Región Terrestre </t>
  </si>
  <si>
    <t>El 3 de febrero de 1916 siendo gobernador el general Francisco J. Múgica, desde la Villa de Teapa expide el Decreto 111, con el que restituye a la capital del estado su antiguo nombre de Villahermosa, como hasta la fecha se le conoce.</t>
  </si>
  <si>
    <t>3. Organización y Objeto Social</t>
  </si>
  <si>
    <t>4. Bases de Preparación de los Estados Financieros</t>
  </si>
  <si>
    <t>Los Estados Financieros muestran los hechos con incidencia económica-financiera que ha realizado un ente público a una fecha y/o durante un período determinado y son necesarios para mostrar los resultados del ejercicio presupuestal, así como la situación patrimonial de los mismos, todo ello con la estructura, oportunidad y periodicidad que la ley establece.
El objetivo general de los estados financieros, es proporcionar información a los usuarios sobre la situación financiera, los resultados de la gestión y sobre el ejercicio de la Ley de Ingresos y del Presupuesto de Egresos de los entes públicos; así como, ser de utilidad para la toma de decisiones respecto a la asignación de recursos, su administración y control; a su vez, constituyen la base de la rendición de cuentas, la transparencia y la fiscalización de las cuentas públicas.</t>
  </si>
  <si>
    <t>5. Políticas de Contabilidad Significativas</t>
  </si>
  <si>
    <t>9. Reporte de la Recaudación</t>
  </si>
  <si>
    <t>10. Información sobre la Deuda y el Reporte Analítico de la Deuda</t>
  </si>
  <si>
    <t>14. Eventos Posteriores al Cierre</t>
  </si>
  <si>
    <t>15. Partes Relacionadas</t>
  </si>
  <si>
    <t>I) NOTAS AL ESTADO DE ACTIVIDADES</t>
  </si>
  <si>
    <t>Ingresos y Otros  Beneficios</t>
  </si>
  <si>
    <t>II) NOTAS AL ESTADO DE SITUACIÓN FINANCIERA</t>
  </si>
  <si>
    <t>Efectivo y Equivalentes</t>
  </si>
  <si>
    <t>Efectivo</t>
  </si>
  <si>
    <t>Almacenes</t>
  </si>
  <si>
    <t>Inventarios</t>
  </si>
  <si>
    <t>Inversiones Financieras</t>
  </si>
  <si>
    <t>Estimaciones y Deterioros</t>
  </si>
  <si>
    <t>Otros Activos</t>
  </si>
  <si>
    <t xml:space="preserve">PASIVO </t>
  </si>
  <si>
    <t>ACTIVO</t>
  </si>
  <si>
    <t>Pasivos Diferidos</t>
  </si>
  <si>
    <t>Adquisiciones de Actividades de Inversión efectivamente pagadas</t>
  </si>
  <si>
    <t>Concepto</t>
  </si>
  <si>
    <t>Bienes Inmuebles, Infraestructura y Construcciones en Proceso</t>
  </si>
  <si>
    <t>Viviendas</t>
  </si>
  <si>
    <t>Bienes Muebles</t>
  </si>
  <si>
    <t>Mobiliario y Equipo de Administración</t>
  </si>
  <si>
    <t>Vehículos y Equipos de Transporte</t>
  </si>
  <si>
    <t>Otras Inversiones</t>
  </si>
  <si>
    <t>Resultados del Ejercicio Ahorro/Desahorro</t>
  </si>
  <si>
    <t>V) CONCILIACIÓN ENTRE LOS INGRESOS PRESUPUESTARIOS Y CONTABLES, ASÍ COMO ENTRE LOS EGRESOS PRESUPUESTARIOS Y LOS GASTOS CONTABLES</t>
  </si>
  <si>
    <t>a) NOTAS DE GESTIÓN ADMINISTRATIVA</t>
  </si>
  <si>
    <t>b) NOTAS DE DESGLOSE</t>
  </si>
  <si>
    <t>Participaciones , Aportaciones, Convenios, Incentivos Derivados de la Colaboración Fiscal y Fondos Distintos De Aportación</t>
  </si>
  <si>
    <t>Productos Financieros Fondo para Municipios Productores de Hidrocarburos en Región Terrestre</t>
  </si>
  <si>
    <t>Productos Financieros Fondo para Municipios Productores de Hidrocarburos en Región Marítima</t>
  </si>
  <si>
    <t>Bienes Inmuebles</t>
  </si>
  <si>
    <t>Importe</t>
  </si>
  <si>
    <t>Activos Intangibles</t>
  </si>
  <si>
    <t>Fondos y Bienes de Terceros en Garantía y/o Administración</t>
  </si>
  <si>
    <t>Pasivos no circulante</t>
  </si>
  <si>
    <t>HACIENDA PÚBLICA/PATRIMONIO CONTRIBUIDO 2023</t>
  </si>
  <si>
    <t>HACIENDA PÚBLICA/PATRIMONIO GENERADO 2023</t>
  </si>
  <si>
    <t>C) NOTAS DE MEMORIA (CUENTAS DE ORDEN)</t>
  </si>
  <si>
    <t>Gastos y Otras Pérdidas</t>
  </si>
  <si>
    <t>Ingresos de Gestión</t>
  </si>
  <si>
    <t>Rubro</t>
  </si>
  <si>
    <t>Porcentaje</t>
  </si>
  <si>
    <t>Materiales y Suministros</t>
  </si>
  <si>
    <t>Servicios Personales</t>
  </si>
  <si>
    <t>Servicios Generales</t>
  </si>
  <si>
    <t xml:space="preserve">Subsidios y Subvenciones </t>
  </si>
  <si>
    <t>Ayudas Sociales</t>
  </si>
  <si>
    <t>Pensiones y Jubilaciones</t>
  </si>
  <si>
    <t>Interes de la Deuda Pública</t>
  </si>
  <si>
    <t>Inversión Pública no Capitalizable</t>
  </si>
  <si>
    <t xml:space="preserve">Estructura Organizacional Básica.- </t>
  </si>
  <si>
    <t>Donativos</t>
  </si>
  <si>
    <t>Gastos de la Deuda Pública</t>
  </si>
  <si>
    <t>Costo por Coberturas</t>
  </si>
  <si>
    <t>Lo anterior, permitió reflejar una mejor posición frente a la última revisión y alcanzar métricas proyectadas de deuda más favorables.</t>
  </si>
  <si>
    <t>Flujos de Efectivo Netos de las Actividades de Operación</t>
  </si>
  <si>
    <t>CONVENIOS ESTATALES</t>
  </si>
  <si>
    <t>Programa de Agua Potable, Drenaje y Tratamiento (PROAGUA)</t>
  </si>
  <si>
    <t>Transferencias al Resto del Sector Público</t>
  </si>
  <si>
    <t>Activos Diferidos</t>
  </si>
  <si>
    <t>H. AYUNTAMIENTO CONSTITUCIONAL DE CENTRO</t>
  </si>
  <si>
    <t>1. Autorización e Historia</t>
  </si>
  <si>
    <t xml:space="preserve">2.- Panorama Económico y Financiero                                                                                                                                                                                                                                                                                                                                                                                    </t>
  </si>
  <si>
    <t>III) NOTAS AL ESTADO DE VARIACIÓN EN LA HACIENDA PÚBLICA</t>
  </si>
  <si>
    <t>Otros Bienes Inmuebles</t>
  </si>
  <si>
    <t>CONCILIACIÓN DE FLUJOS DE EFECTIVO NETOS</t>
  </si>
  <si>
    <t>6. Posición en Moneda Extranjera y Protección por Riesgo Cambiario</t>
  </si>
  <si>
    <t>7. Reporte Analítico del Activo</t>
  </si>
  <si>
    <t>8. Fideicomisos, Mandatos y Análogos</t>
  </si>
  <si>
    <t>11. Calificaciones Otorgadas</t>
  </si>
  <si>
    <t>12. Proceso de Mejora</t>
  </si>
  <si>
    <t>13. Información por Segmentos</t>
  </si>
  <si>
    <t>El H. Ayuntamiento Constitucional de Centro, presenta la información contable debidamente firmada y rubricada en cada página, incluyendo al final de cada página la siguiente leyenda " Bajo protesta de decir verdad declaramos que los estados financieros y sus notas, son razonablemente correctos y son responsabilidad del emisor".</t>
  </si>
  <si>
    <t>16. Responsabilidad Sobre la Presentación Razonable de la Información Contable.</t>
  </si>
  <si>
    <t>El H. Ayuntamiento Constitucional de Centro utiliza el método de primeras entradas primeras salidas, el cual es el más conveniente de acuerdo a las operaciones de los almacenes debido a que lo que se ingresó de los bienes, mercancías e insumos se distribuye a las áreas que lo solicitan.</t>
  </si>
  <si>
    <t>Actualmente el H. Ayuntamiento Constitucional de Centro no cuenta con los criterios para la determinación de las estimaciones de cuentas incobrables,  estimación de inventarios, deterioro de activos biológicos.</t>
  </si>
  <si>
    <t>Cuentas y Documentos por Pagar</t>
  </si>
  <si>
    <r>
      <t xml:space="preserve">El H. Ayuntamiento Constitucional de Centro </t>
    </r>
    <r>
      <rPr>
        <b/>
        <sz val="11"/>
        <rFont val="Calibri"/>
        <family val="2"/>
        <scheme val="minor"/>
      </rPr>
      <t>no cuenta con Fondos de Bienes de Terceros en Garantía y/o administración</t>
    </r>
    <r>
      <rPr>
        <sz val="11"/>
        <rFont val="Calibri"/>
        <family val="2"/>
        <scheme val="minor"/>
      </rPr>
      <t xml:space="preserve"> a corto y largo plazo.</t>
    </r>
  </si>
  <si>
    <r>
      <t xml:space="preserve">El H. Ayuntamiento Constitucional de Centro </t>
    </r>
    <r>
      <rPr>
        <b/>
        <sz val="11"/>
        <rFont val="Calibri"/>
        <family val="2"/>
        <scheme val="minor"/>
      </rPr>
      <t>actualmente no cuenta con pasivos diferidos.</t>
    </r>
  </si>
  <si>
    <r>
      <t xml:space="preserve">El H. Ayuntamiento Constitucional de Centro </t>
    </r>
    <r>
      <rPr>
        <b/>
        <sz val="11"/>
        <rFont val="Calibri"/>
        <family val="2"/>
        <scheme val="minor"/>
      </rPr>
      <t>no realiza provisiones.</t>
    </r>
  </si>
  <si>
    <t>IV) NOTAS AL ESTADO DE FLUJOS DE EFECTIVO</t>
  </si>
  <si>
    <t>Inversiones Temporales (Hasta 3 meses)</t>
  </si>
  <si>
    <t>Fondos con Afectación Especifica</t>
  </si>
  <si>
    <t>Depósitos de Fondos de Terceros en Garantía y/o Administración</t>
  </si>
  <si>
    <t>Otros Efectivos Equivalentes</t>
  </si>
  <si>
    <t>Construcciones en Proceso en Bienes de Dominio Público</t>
  </si>
  <si>
    <t>Construcciones en Proceso en Bienes Propios</t>
  </si>
  <si>
    <t>Ganancia/pérdida en venta de bienes muebles, inmuebles e intangibles</t>
  </si>
  <si>
    <t>H. Ayuntamiento Constitucional de Centro</t>
  </si>
  <si>
    <t>(Cifras en Pesos)</t>
  </si>
  <si>
    <t>1.- Total de Ingresos Presupuestarios</t>
  </si>
  <si>
    <t>2.1 Ingresos Financieros</t>
  </si>
  <si>
    <t>2.5 Otros Ingresos y Beneficios Varios</t>
  </si>
  <si>
    <t>2.2 Incremento por Variación de Inventarios</t>
  </si>
  <si>
    <t>2.3 Disminución del Exceso de Estimaciones por Pérdida o Deterioro u  Obsolescencia</t>
  </si>
  <si>
    <t>2.4 Disminución del Exceso de Provisiones</t>
  </si>
  <si>
    <t>2.6 Otros Ingresos Contables No Presupuestarios</t>
  </si>
  <si>
    <t>3. Menos Ingresos Presupuestarios No Contables</t>
  </si>
  <si>
    <t>3.1 Aprovechamientos Patrimoniales</t>
  </si>
  <si>
    <t>3.2 Ingresos Derivados de Financiamientos</t>
  </si>
  <si>
    <t>3.3 Otros Ingresos Presupuestarios No Contables</t>
  </si>
  <si>
    <t xml:space="preserve">4. Total de Ingresos Contables </t>
  </si>
  <si>
    <t>2.2 Materiales y Suministros</t>
  </si>
  <si>
    <t>2.3 Mobiliario y Equipo de Administración</t>
  </si>
  <si>
    <t>2.5 Equipo e Instrumental Médico y de Laboratorio</t>
  </si>
  <si>
    <t>2.6 Vehículos y Equipo de Transporte</t>
  </si>
  <si>
    <t>2.7 Equipo de Defensa y Seguridad</t>
  </si>
  <si>
    <t>2.8 Maquinaria, Otros Equipos y Herramientas</t>
  </si>
  <si>
    <t>2.9 Activos Biológicos</t>
  </si>
  <si>
    <t>2.11 Activos Intangibles</t>
  </si>
  <si>
    <t>2.12 Obra Pública en Bienes de Dominio Público</t>
  </si>
  <si>
    <t>2.13 Obra Pública en Bienes propios</t>
  </si>
  <si>
    <t>2.14 Acciones y Participaciones de Capital</t>
  </si>
  <si>
    <t>2.15 Compra de Títulos y Valores</t>
  </si>
  <si>
    <t>2.16 Concesión de Préstamos</t>
  </si>
  <si>
    <t>2.17 Inversiones en Fideicomisos, Mandatos y Otros Análogos</t>
  </si>
  <si>
    <t>2.18 Provisiones para Contingencias y Otras Erogaciones Especiales</t>
  </si>
  <si>
    <t>2.20 Adeudos de Ejercicios Fiscales Anteriores (ADEFAS)</t>
  </si>
  <si>
    <t>3.1   Estimaciones, Depreciaciones, Deterioros, Obsolescencia y Amortizaciones</t>
  </si>
  <si>
    <t>3.2   Provisiones</t>
  </si>
  <si>
    <t>3.4   Otros Gastos</t>
  </si>
  <si>
    <t>4 Total de Gastos Contables</t>
  </si>
  <si>
    <t>Ley de Ingresos Estimada</t>
  </si>
  <si>
    <t>Modificaciones a la Ley de Ingresos Estimada</t>
  </si>
  <si>
    <t>Presupuesto de Egresos por Ejercer</t>
  </si>
  <si>
    <t>Presupuesto de Egresos Devengado</t>
  </si>
  <si>
    <t>Presupuesto de Egresos Ejercido</t>
  </si>
  <si>
    <t>Presupuesto de Egresos Pagado</t>
  </si>
  <si>
    <t>CUENTAS DE ORDEN PRESUPUESTARIAS DE EGRESOS</t>
  </si>
  <si>
    <t>CUENTAS DE ORDEN PRESUPUESTARIAS DE INGRESOS</t>
  </si>
  <si>
    <t xml:space="preserve">Este apartado se integra por los conceptos de Deudores Diversos y Cuentas por Cobrar </t>
  </si>
  <si>
    <t>1.Total de Egresos Presupuestarios</t>
  </si>
  <si>
    <t>2. Menos Egresos Presupuestarios No Contables</t>
  </si>
  <si>
    <t>2.4 Mobiliario y Equipo Educacional y Recreativo</t>
  </si>
  <si>
    <t>3. Más Gastos Contables No Presupuestarios</t>
  </si>
  <si>
    <t>Modificaciones al Presupuesto de Egresos Aprobado</t>
  </si>
  <si>
    <t>Derechos a recibir Efectivo y Equivalentes y Bienes o Servicios</t>
  </si>
  <si>
    <t>3.5   Inversión Pública no Capitalizable</t>
  </si>
  <si>
    <t>2.1 Materias Primas y Materiales de Producción y Comercialización</t>
  </si>
  <si>
    <t>Bienes Muebles, Inmuebles e Intangibles</t>
  </si>
  <si>
    <t>2. Más Ingresos Contables No Presupuestarios</t>
  </si>
  <si>
    <t>2.19 Amortización de la Deuda Pública</t>
  </si>
  <si>
    <t>2.21 Otros Egresos Presupuestales No Contables</t>
  </si>
  <si>
    <t>3.6   Materiales y Suministros (consumos)</t>
  </si>
  <si>
    <t>Cuentas de Orden Presupuestario</t>
  </si>
  <si>
    <r>
      <t>El H. Ayuntamiento Constitucional de Centro</t>
    </r>
    <r>
      <rPr>
        <b/>
        <sz val="11"/>
        <rFont val="Calibri"/>
        <family val="2"/>
        <scheme val="minor"/>
      </rPr>
      <t xml:space="preserve"> No realizó operaciones </t>
    </r>
    <r>
      <rPr>
        <sz val="11"/>
        <rFont val="Calibri"/>
        <family val="2"/>
        <scheme val="minor"/>
      </rPr>
      <t>que influyeran en la toma de decisiones de la administración.</t>
    </r>
  </si>
  <si>
    <r>
      <rPr>
        <b/>
        <sz val="11"/>
        <rFont val="Calibri"/>
        <family val="2"/>
        <scheme val="minor"/>
      </rPr>
      <t>Objeto Social</t>
    </r>
    <r>
      <rPr>
        <sz val="11"/>
        <rFont val="Calibri"/>
        <family val="2"/>
        <scheme val="minor"/>
      </rPr>
      <t>.- Proporcionar una mejor calidad y nivel de vida de la población urbana y rural del municipio del Centro, en un contexto estatal y regional de desarrollo sustentable, armónico y equilibrado.</t>
    </r>
  </si>
  <si>
    <r>
      <rPr>
        <b/>
        <sz val="11"/>
        <rFont val="Calibri"/>
        <family val="2"/>
        <scheme val="minor"/>
      </rPr>
      <t>Principal Actividad</t>
    </r>
    <r>
      <rPr>
        <sz val="11"/>
        <rFont val="Calibri"/>
        <family val="2"/>
        <scheme val="minor"/>
      </rPr>
      <t>.- Percibir ingresos tributarios y no tributarios en términos de la Ley de Ingresos, con el propósito de cumplir con sus obligaciones normativas y permitir un gobierno democrático para el constante mejoramiento económico y social mediante la prestación de los servicios públicos.</t>
    </r>
  </si>
  <si>
    <r>
      <t xml:space="preserve">A.- HONORABLE CABILDO.
B.- PRESIDENCIA:
</t>
    </r>
    <r>
      <rPr>
        <sz val="11"/>
        <rFont val="Calibri"/>
        <family val="2"/>
        <scheme val="minor"/>
      </rPr>
      <t>B.0.1.- Secretaría Particular.
B.0.2.- Secretaría Técnica.</t>
    </r>
  </si>
  <si>
    <r>
      <t xml:space="preserve">B.1.- UNIDADES DE APOYO:
</t>
    </r>
    <r>
      <rPr>
        <sz val="11"/>
        <rFont val="Calibri"/>
        <family val="2"/>
        <scheme val="minor"/>
      </rPr>
      <t>B.1.1.- Coordinación de Proyectos Estratégicos y Vinculación.
B.1.2.- Coordinación de Información.
B.1.3.- Coordinación de Modernización e Innovación.
B.1.4.- Coordinación de Desarrollo Político.
B.1.5.- Coordinación de Salud.
B.1.6.- Coordinación de Transparencia y Acceso a la Información Pública.
B.1.7.- Archivo General Municipal.
B.1.8.- Autoridad Municipal de Mejora Regulatoria.</t>
    </r>
  </si>
  <si>
    <r>
      <t xml:space="preserve">B.3.- ADMINISTRACIÓN PÚBLICA DESCONCENTRADA:
</t>
    </r>
    <r>
      <rPr>
        <sz val="11"/>
        <rFont val="Calibri"/>
        <family val="2"/>
        <scheme val="minor"/>
      </rPr>
      <t>B.3.1.- Sistema Municipal para el Desarrollo Integral de la Familia.
B.3.2.- Coordinación de Limpia y Recolección de Residuos Sólidos.
B.3.3.- Sistema de Agua y Saneamiento.
B.3.4.- Instituto de Planeación y Desarrollo Urbano.
B.3.5.- Instituto Municipal de la Juventud y el Deporte de Centro.</t>
    </r>
  </si>
  <si>
    <r>
      <t xml:space="preserve">El H. Ayuntamiento Constitucional de Centro </t>
    </r>
    <r>
      <rPr>
        <b/>
        <sz val="11"/>
        <rFont val="Calibri"/>
        <family val="2"/>
        <scheme val="minor"/>
      </rPr>
      <t>No realiza operaciones</t>
    </r>
    <r>
      <rPr>
        <sz val="11"/>
        <rFont val="Calibri"/>
        <family val="2"/>
        <scheme val="minor"/>
      </rPr>
      <t xml:space="preserve"> en moneda extranjeras.</t>
    </r>
  </si>
  <si>
    <t>Subtotal de Ingresos de la Gestión</t>
  </si>
  <si>
    <t>Aprovechamientos</t>
  </si>
  <si>
    <t>Fondos Distintos de Aportaciones</t>
  </si>
  <si>
    <t>Otras de las medidas administrativas que apoyan la mejora de este gobierno, es el Acuerdo Administrativo que establece las medidas de austeridad y racionalidad del gasto de la Administración Pública Municipal. En dicho documento se estableció de manera fundamental que las Unidades Administrativas además de apegarse a las disposiciones contenidas en el Presupuesto de Egresos del Municipio, deberán sujetar el gasto a lo estrictamente indispensable en materia de servicios de telefonía, fotocopiado, combustibles, arrendamientos, viáticos, honorarios, alimentación, mobiliario, remodelación de oficinas, equipo de telecomunicaciones, bienes informáticos, pasajes, congresos, exposiciones y seminarios.</t>
  </si>
  <si>
    <t>Impuestos Sobre los Ingresos</t>
  </si>
  <si>
    <t>Derechos por Prestación de Servicios</t>
  </si>
  <si>
    <t>Accesorios de Aprovechamientos</t>
  </si>
  <si>
    <t>Productos Financieros Participaciones</t>
  </si>
  <si>
    <t>Productos Financieros 70% Fondo de Compensación y Combustible Municipal</t>
  </si>
  <si>
    <t>Productos Financieros (ISN)</t>
  </si>
  <si>
    <t>Productos Financieros (ISR)</t>
  </si>
  <si>
    <t>Productos Financieros Fondo por Coordinación en Predial</t>
  </si>
  <si>
    <t>Fondo para la Infraestructura Social y  Municipal (R-33 Fondo III)</t>
  </si>
  <si>
    <t>Fondo de Aportación para el Fortalecimiento (R-33 Fondo IV)</t>
  </si>
  <si>
    <t>Productos Financieros CAPUFE</t>
  </si>
  <si>
    <t>Convenio de Concentración de Acciones y Aportaciones de Apoyo Extraordinario de Recursos del Fondo para Entidades Federativas y Municipios Productores de Hidrocarburos (Cárcamo)</t>
  </si>
  <si>
    <t>Convenio de Concentración de Acciones y Aportaciones de Apoyo Extraordinario de Recursos del Fondo para Entidades Federativas y Municipios Productores de Hidrocarburos (Sitio de Transferencia)</t>
  </si>
  <si>
    <t>Para llevar a cabo la depreciación de los edificios no habitacionales como lo establece el CONAC, se requiere el avalúo de estos activo estimando su vida útlil, para ello se necesita un proyecto de inversión y considerar si el Ayuntamiento cuenta con los recursos financieros para hacerlo.</t>
  </si>
  <si>
    <t>Licencias Informáticas e Intelectuales</t>
  </si>
  <si>
    <t>Ley de Ingresos por Ejecutar</t>
  </si>
  <si>
    <t>Ley de Ingresos Devengada</t>
  </si>
  <si>
    <t>Ley de Ingresos Recaudada</t>
  </si>
  <si>
    <t xml:space="preserve">Presupuesto de Egresos Aprobado       </t>
  </si>
  <si>
    <t>Todo lo anterior, es parte fundamental de la buena marcha de la gestión Pública Municipal de este Municipio, los números de ingresos y la eficiencia en el gasto hablan de ello, se sigue trabajando en mejores y eficientes modelos de control a la par que se sigue modernizando la Administración Municipal presente.</t>
  </si>
  <si>
    <t>Impuestos Sobre el  Patrimonio</t>
  </si>
  <si>
    <t>Impuestos Sobre la Producción, el Consumo y las Transacciones</t>
  </si>
  <si>
    <t>Productos Financieros Fondo de Estabilización de los Ingresos de las Entidades Federativos (FEIEF)</t>
  </si>
  <si>
    <t>Aportación Federal CAPUFE</t>
  </si>
  <si>
    <t>Fondo de Infraestructura Social para Entidades (FISE)</t>
  </si>
  <si>
    <t xml:space="preserve">FISE Bienestar-H. Ayuntamiento </t>
  </si>
  <si>
    <t xml:space="preserve">Fondo de Compensaciones y Combustible Municipal </t>
  </si>
  <si>
    <t>Depreciación acumulada al 2024</t>
  </si>
  <si>
    <t>Otro bienes Inmuebles</t>
  </si>
  <si>
    <t>TOTAL DEPRECIACIÓN Y AMORTIZACIÓN ACUMULADA</t>
  </si>
  <si>
    <t>HACIENDA PÚBLICA/PATRIMONIO GENERADO 2024</t>
  </si>
  <si>
    <t>HACIENDA PÚBLICA/PATRIMONIO CONTRIBUIDO 2024</t>
  </si>
  <si>
    <r>
      <rPr>
        <b/>
        <sz val="11"/>
        <rFont val="Calibri"/>
        <family val="2"/>
        <scheme val="minor"/>
      </rPr>
      <t>Ejercicio Fiscal.-</t>
    </r>
    <r>
      <rPr>
        <sz val="11"/>
        <rFont val="Calibri"/>
        <family val="2"/>
        <scheme val="minor"/>
      </rPr>
      <t xml:space="preserve"> 1ro. de Enero al 31 de Diciembre del 2024.</t>
    </r>
  </si>
  <si>
    <t>Subtotal de Ingresos  por Participaciones, Aportaciones, Convenios Derivados de la Colaboración Fiscal Fondos Distintos a Aportaciones</t>
  </si>
  <si>
    <t>El H. Ayuntamiento Constitucional de Centro en el rubro de inventarios incluye la adquisición de materias primas, para ser utilizadas para la conducción de aguas crudas en la ciudad de Villahermosa;   el método que utiliza es el de primeras entradas primeras salidas.</t>
  </si>
  <si>
    <t>3.7   Otros Gastos Contables No Presupuestarios</t>
  </si>
  <si>
    <r>
      <t xml:space="preserve">El H. Ayuntamiento Constitucional de Centro </t>
    </r>
    <r>
      <rPr>
        <b/>
        <sz val="11"/>
        <rFont val="Calibri"/>
        <family val="2"/>
        <scheme val="minor"/>
      </rPr>
      <t>no tiene registro de otros activos.</t>
    </r>
  </si>
  <si>
    <t>Otros Productos Hidrocarburos en Región Terrestre</t>
  </si>
  <si>
    <t>B.2.12.- Dirección de Atención a las Mujeres.
B.2.13.- Dirección de Asuntos Indígenas.
B.2.14.- Dirección de Protección Ambiental y Desarrollo Sustentable.
B.2.15.- Coordinación de Protección Civil.</t>
  </si>
  <si>
    <r>
      <rPr>
        <b/>
        <sz val="11"/>
        <rFont val="Calibri"/>
        <family val="2"/>
        <scheme val="minor"/>
      </rPr>
      <t>Movimientos de</t>
    </r>
    <r>
      <rPr>
        <sz val="11"/>
        <rFont val="Calibri"/>
        <family val="2"/>
        <scheme val="minor"/>
      </rPr>
      <t xml:space="preserve"> </t>
    </r>
    <r>
      <rPr>
        <b/>
        <sz val="11"/>
        <rFont val="Calibri"/>
        <family val="2"/>
        <scheme val="minor"/>
      </rPr>
      <t>partidas (o rubros) que no afectan al efectivo</t>
    </r>
  </si>
  <si>
    <t>Convenio Coordinación Específico SEDATU- Municipio de Centro 2024</t>
  </si>
  <si>
    <t>Productos Financieros Convenio Coordinación Especifico SEDATU- Municipio de Centro 2024</t>
  </si>
  <si>
    <t>Convenio de Concentración de Acciones y Aportaciones de Apoyo Extraordinario de Recursos del Fondo para Entidades Federativas y Municipios Productores de Hidrocarburos</t>
  </si>
  <si>
    <t>Ingresos por Clasificar</t>
  </si>
  <si>
    <t>Estimaciones, Depreciaciones, Deterioros, Obsolencias y Amortizaciones</t>
  </si>
  <si>
    <r>
      <rPr>
        <b/>
        <sz val="11"/>
        <rFont val="Calibri"/>
        <family val="2"/>
        <scheme val="minor"/>
      </rPr>
      <t xml:space="preserve">Consideraciones Fiscales.- </t>
    </r>
    <r>
      <rPr>
        <sz val="11"/>
        <rFont val="Calibri"/>
        <family val="2"/>
        <scheme val="minor"/>
      </rPr>
      <t>De conformidad al Art. 79 de la Ley de Impuesto sobre la Renta, El H. Ayuntamiento Constitucional del Centro está dado de alta ante la Secretaría de Hacienda y Crédito Público en el régimen de las personas morales con fines no lucrativos, teniendo como obligaciones fiscales las: Retención de I.S.R. por Salarios, Retención de IVA,  I.S.R. por Servicios Profesionales/Régimen Simplificado de confianza e I.S.R. por Arrendamiento de Bienes Inmuebles.</t>
    </r>
  </si>
  <si>
    <t>Los Estados Financieros se elaboran de acuerdo a la información que emana del Sistema de Armonización Contable Gubernamental SIEN-GOB, información que registran cada una de las Unidades Administrativas del Municipio, mismas que se transforman en registros contables de acuerdo a saldos históricos y de los postulados básicos de contabilidad.</t>
  </si>
  <si>
    <t>* Tasa TIIE a 28 días más sobre tasa del 0.64%, la cual es menor a la que se venía pagando en los créditos anteriores.</t>
  </si>
  <si>
    <t>La perspectiva refleja la expectativa de Moody´s Local México que el perfil crediticio del municipio mantendrá el registro de superávits operativos en 2024-2025, el regreso al equilibrio financiero en 2025 y una liquidez sólida.</t>
  </si>
  <si>
    <t>3.3   Disminución de Inventarios</t>
  </si>
  <si>
    <t>Activos Biológicos</t>
  </si>
  <si>
    <t>Ministración PRODDER</t>
  </si>
  <si>
    <t>PRODDER</t>
  </si>
  <si>
    <t>Intereses, Comisiones y Otros Gastos de la Deuda</t>
  </si>
  <si>
    <t>Los Estados Financieros que presenta el H. Ayuntamiento Constitucional del Centro son los siguientes: Estado de Situación Financiera, Estado de Actividades, Estado de Variaciones en la Hacienda Pública, Estado de Cambios en la Situación Financiera, Estado de Flujos de Efectivo, Estado Analítico del Activo, Estado Analítico de la Deuda y Otros Pasivos, Informe sobre Pasivos Contingentes, las Notas a los Estados Financieros de acuerdo a los lineamientos establecidos en el Manual de Contabilidad Gubernamental del Municipio de Centro, Tabasco, la Ley General de Contabilidad Gubernamental y  de la Ley de Disciplina Financiera de las Entidades Federativas y los Municipios.</t>
  </si>
  <si>
    <t>FONDOS DISTINTOS DE APORTACIÓN</t>
  </si>
  <si>
    <r>
      <rPr>
        <b/>
        <sz val="11"/>
        <rFont val="Calibri"/>
        <family val="2"/>
        <scheme val="minor"/>
      </rPr>
      <t>Régimen Jurídico</t>
    </r>
    <r>
      <rPr>
        <sz val="11"/>
        <rFont val="Calibri"/>
        <family val="2"/>
        <scheme val="minor"/>
      </rPr>
      <t>.- Lo Constituye la Ley Orgánica Municipal del Estado de Tabasco, Ley de Hacienda Municipal, Ley General de Contabilidad Gubernamental, Ley de Disciplina Financiera de las Entidades Federativas y los Municipios, Ley de Coordinación Fiscal, Ley de Ingresos, Presupuesto de Egresos, Reglamento de la Administración Pública del Municipio del Centro, Tabasco, Manual de Normas Presupuestaria para el Municipio de Centro Tabasco y Manual de Contabilidad Gubernamental del Municipio de Centro, Tabasco.</t>
    </r>
  </si>
  <si>
    <t>Fondo de Estabilización de los Ingresos de las Entidades Federativas (FEIEF)</t>
  </si>
  <si>
    <t>2.10 Sofware</t>
  </si>
  <si>
    <t>NOVIEMNBRE</t>
  </si>
  <si>
    <t>Representa el derecho de recibir servicios, por los trabajos contratados por obras.</t>
  </si>
  <si>
    <t>Amortización acumulada al 2024</t>
  </si>
  <si>
    <t>Cuentas por Cobrar a corto plazo</t>
  </si>
  <si>
    <t>Deudores Diversos por cobrar a corto plazo</t>
  </si>
  <si>
    <t>Deudores por Anticipo de la Tesorería por cobrar a corto plazo</t>
  </si>
  <si>
    <t>Otros Derechos a Recibir Efectivo o Equivalentes por cobrar a corto plazo</t>
  </si>
  <si>
    <t>NOTAS  A LOS ESTADOS FINANCIEROS DEL MES DE DICIEMBRE 2024</t>
  </si>
  <si>
    <t xml:space="preserve"> del 1 de Enero al 31 de Diciembre de 2024</t>
  </si>
  <si>
    <t xml:space="preserve"> del 1 de Enero al 31 de Diciembre 2024</t>
  </si>
  <si>
    <t>Saldo al 31 de diciembre de 2024</t>
  </si>
  <si>
    <t>Al 31 de diciembre de 2024, el H. Ayuntamiento Constitucional de Centro recaudó ingresos por los conceptos de  impuestos, derechos, productos y aprovechamientos como se detalla a continuación:</t>
  </si>
  <si>
    <t>Al 31 de diciembre de 2024, el H. Ayuntamiento Constitucional de Centro recibió ingresos por los conceptos Ramo 28/Participaciones, Ramo 33/Aportaciones, Convenios Federales y Estatales, Incentivos Derivados de la Colaboración Fiscal y Ramo 23/Fondos Distintos de Aportaciones, como se detalla a continuación:</t>
  </si>
  <si>
    <t>Programa de Saneamiento de Aguas Residuales (PROSANEAR)</t>
  </si>
  <si>
    <t>Al 31 de diciembre</t>
  </si>
  <si>
    <t>PROSANEAR</t>
  </si>
  <si>
    <t>El H. Ayuntamiento Constitucional de Centro no tiene saldo  en el apartado de Anticipo a Contratistas por obras públicas y Anticipo a Proveedores al mes de diciembre.</t>
  </si>
  <si>
    <t>Depreciación 2024</t>
  </si>
  <si>
    <t>Amortización 2024</t>
  </si>
  <si>
    <t>Gastos de Funcionamiento donde Servicios Personales es el mas representativo por el pago de sueldos y salarios al personal de confianza y de base, pago de prestaciones asi como el pago del día de reyes, bonos del día de las madres, padres, servidor público, prima vacacional, bono de fin de trienio, aguinaldo, bono navideño, compensaciones, aportaciones al ISSET etc. En cuanto al rubro Servicios Generales se realizan pagos de energía eléctrica, servicios de internet, arrendamientos entre otros e Inversión Pública no Capitalizable, siendo estos últimos de los más representativos.</t>
  </si>
  <si>
    <t>Los ingresos recaudados en el rubro de ingresos propios al mes de diciembre del ejercicio fiscal 2024, comparados con los ingresos  del mismo periodo de los últimos cinco años, históricamente la recaudación se ha mantenido en un 8% en el mismo periodo del 2023 al 2024, estos resultados se lograron gracias a la gestión responsable y equilibrada de las finanzas públicas, generando condiciones favorables para el crecimiento económico y la estabilidad del Municipio del Centro.</t>
  </si>
  <si>
    <r>
      <rPr>
        <b/>
        <sz val="11"/>
        <rFont val="Calibri"/>
        <family val="2"/>
        <scheme val="minor"/>
      </rPr>
      <t xml:space="preserve">Fideicomisos, Mandatos y Análogos de los cuales es fideicomitente o fideicomisario.- </t>
    </r>
    <r>
      <rPr>
        <sz val="11"/>
        <rFont val="Calibri"/>
        <family val="2"/>
        <scheme val="minor"/>
      </rPr>
      <t xml:space="preserve">Representa los recursos asignados por tipo y monto de los fideicomisos "por garantía de la deuda" por la cantidad de </t>
    </r>
    <r>
      <rPr>
        <b/>
        <sz val="11"/>
        <rFont val="Calibri"/>
        <family val="2"/>
        <scheme val="minor"/>
      </rPr>
      <t>$7,612,069.68 (Siete Millones Seiscientos Doce Mil Sesenta y Nueve Pesos 68/100 M.N.),</t>
    </r>
    <r>
      <rPr>
        <sz val="11"/>
        <rFont val="Calibri"/>
        <family val="2"/>
        <scheme val="minor"/>
      </rPr>
      <t xml:space="preserve"> y el fideicomiso "Creando empresarios" por la cantidad de  </t>
    </r>
    <r>
      <rPr>
        <b/>
        <sz val="11"/>
        <rFont val="Calibri"/>
        <family val="2"/>
        <scheme val="minor"/>
      </rPr>
      <t>$767,741.70 (Setecientos Sesenta y Siete Mil Setecientos Cuarenta y Un Pesos 70/100 M.N.)</t>
    </r>
    <r>
      <rPr>
        <sz val="11"/>
        <rFont val="Calibri"/>
        <family val="2"/>
        <scheme val="minor"/>
      </rPr>
      <t xml:space="preserve">, sumando un total de </t>
    </r>
    <r>
      <rPr>
        <b/>
        <sz val="11"/>
        <rFont val="Calibri"/>
        <family val="2"/>
        <scheme val="minor"/>
      </rPr>
      <t>$8,379,811.38 (Ocho Millones Trescientos Setenta y Nueve Mil Ochocientos Once Pesos 38/100 M.N.)</t>
    </r>
  </si>
  <si>
    <t>En observancia a la normatividad emitida por el CONAC, la información que emana de los Estados Financieros que se presentan en las notas financieras, se elaboraron conforme a los criterios generales y en apego a lo establecido a la Ley General de Contabilidad Gubernamental, atendiendo las disposiciones normativas contables y los Lineamientos emitidos por el Consejo Nacional de Armonización Contable (CONAC). Se han realizado las actualizaciones congruentes con el marco normativo en materia contable y presupuestal, así también en apego a los instrumentos técnicos para lograr el cumplimiento de los objetivos considerando en primera instancia el Marco Conceptual de Contabilidad Gubernamental, que representan los fundamentos para la elaboración de normas, contabilización, valuación y presentación de la Información Financiera; así mismo, el Plan de Cuentas que constituye una herramienta básica para el registro de operaciones, otorgando consistencia en la presentación y fácil interpretación de los resultados y las bases contabilizadoras, bajo los criterios  de Armonización Contable.</t>
  </si>
  <si>
    <r>
      <rPr>
        <b/>
        <sz val="11"/>
        <rFont val="Calibri"/>
        <family val="2"/>
        <scheme val="minor"/>
      </rPr>
      <t xml:space="preserve">Fideicomisos, Mandatos y Análogos de los cuales es fideicomitente o fideicomisario.- </t>
    </r>
    <r>
      <rPr>
        <sz val="11"/>
        <rFont val="Calibri"/>
        <family val="2"/>
        <scheme val="minor"/>
      </rPr>
      <t>El H. Ayuntamiento Constitucional de Centro forma parte del Fideicomiso CREANDO EMPRESARIOS como fideicomitente.</t>
    </r>
  </si>
  <si>
    <r>
      <t>Al 31 de diciembre de 2024, El H. Ayuntamiento Constitucional de Centro recaudó Ingresos por la cantidad de</t>
    </r>
    <r>
      <rPr>
        <b/>
        <sz val="11"/>
        <rFont val="Calibri"/>
        <family val="2"/>
        <scheme val="minor"/>
      </rPr>
      <t xml:space="preserve"> $4,239,436,522.63 (Cuatro Mil Doscientos Treinta y Nueve Millones Cuatrocientos Treinta y Seis Mil Quinientos Veintidós Pesos 63/100 M.N.)</t>
    </r>
    <r>
      <rPr>
        <sz val="11"/>
        <rFont val="Calibri"/>
        <family val="2"/>
        <scheme val="minor"/>
      </rPr>
      <t xml:space="preserve">, mismos que se integran de la siguiente manera, </t>
    </r>
    <r>
      <rPr>
        <b/>
        <sz val="11"/>
        <rFont val="Calibri"/>
        <family val="2"/>
        <scheme val="minor"/>
      </rPr>
      <t>$679,534,799.45 (Seiscientos Setenta y Nueve Millones Quinientos Treinta y Cuatro Mil Setecientos Noventa y Nueve Pesos 45/100 M.N.)</t>
    </r>
    <r>
      <rPr>
        <sz val="11"/>
        <rFont val="Calibri"/>
        <family val="2"/>
        <scheme val="minor"/>
      </rPr>
      <t xml:space="preserve">, correspondientes a los Ingresos de la Gestión (impuestos, derechos, productos y aprovechamientos); </t>
    </r>
    <r>
      <rPr>
        <b/>
        <sz val="11"/>
        <rFont val="Calibri"/>
        <family val="2"/>
        <scheme val="minor"/>
      </rPr>
      <t>$2,056,315,329.90 (Dos Mil Cincuenta y Seis Millones Trescientos Quince Mil Trescientos Veintinueve Pesos 90/100 M.N.)</t>
    </r>
    <r>
      <rPr>
        <sz val="11"/>
        <rFont val="Calibri"/>
        <family val="2"/>
        <scheme val="minor"/>
      </rPr>
      <t xml:space="preserve">, de Participaciones Federales; </t>
    </r>
    <r>
      <rPr>
        <b/>
        <sz val="11"/>
        <rFont val="Calibri"/>
        <family val="2"/>
        <scheme val="minor"/>
      </rPr>
      <t>$837,384,996.12 (Ochocientos Treinta y Siete Millones Trescientos Ochenta y Cuatro Mil Novecientos Noventa y Seis Pesos 12/100 M.N.)</t>
    </r>
    <r>
      <rPr>
        <sz val="11"/>
        <rFont val="Calibri"/>
        <family val="2"/>
        <scheme val="minor"/>
      </rPr>
      <t xml:space="preserve">, de Aportaciones Federales; </t>
    </r>
    <r>
      <rPr>
        <b/>
        <sz val="11"/>
        <rFont val="Calibri"/>
        <family val="2"/>
        <scheme val="minor"/>
      </rPr>
      <t xml:space="preserve">$90,919,627.45 (Noventa Millones Novecientos Diecinueve Mil Seiscientos Veintisiete Pesos 45/100 M.N.), </t>
    </r>
    <r>
      <rPr>
        <sz val="11"/>
        <rFont val="Calibri"/>
        <family val="2"/>
        <scheme val="minor"/>
      </rPr>
      <t>de Convenios Federales;</t>
    </r>
    <r>
      <rPr>
        <b/>
        <sz val="11"/>
        <rFont val="Calibri"/>
        <family val="2"/>
        <scheme val="minor"/>
      </rPr>
      <t xml:space="preserve"> $550,848.70 (Quinientos Cincuenta Mil Ochocientos Cuarenta y Ocho Pesos 70/100 M.N.)</t>
    </r>
    <r>
      <rPr>
        <sz val="11"/>
        <rFont val="Calibri"/>
        <family val="2"/>
        <scheme val="minor"/>
      </rPr>
      <t xml:space="preserve">, de Incentivos Derivados de la Colaboración Fiscal; </t>
    </r>
    <r>
      <rPr>
        <b/>
        <sz val="11"/>
        <rFont val="Calibri"/>
        <family val="2"/>
        <scheme val="minor"/>
      </rPr>
      <t>$89,225,638.21 (Ochenta y Nueve Millones Doscientos Veinticinco Mil Seiscientos Treinta y Ocho Pesos 21/100 M.N.)</t>
    </r>
    <r>
      <rPr>
        <sz val="11"/>
        <rFont val="Calibri"/>
        <family val="2"/>
        <scheme val="minor"/>
      </rPr>
      <t xml:space="preserve">, de Fondos Distintos de Aportaciones y </t>
    </r>
    <r>
      <rPr>
        <b/>
        <sz val="11"/>
        <rFont val="Calibri"/>
        <family val="2"/>
        <scheme val="minor"/>
      </rPr>
      <t xml:space="preserve">$485,505,282.80 (Cuatrocientos Ochenta y Cinco Millones Quinientos Cinco Mil Doscientos Ochenta y Dos Pesos 80/100 M.N.) , </t>
    </r>
    <r>
      <rPr>
        <sz val="11"/>
        <rFont val="Calibri"/>
        <family val="2"/>
        <scheme val="minor"/>
      </rPr>
      <t>de Convenios Estatales.</t>
    </r>
  </si>
  <si>
    <r>
      <rPr>
        <b/>
        <sz val="11"/>
        <rFont val="Calibri"/>
        <family val="2"/>
        <scheme val="minor"/>
      </rPr>
      <t xml:space="preserve">Deudas a largo plazo: </t>
    </r>
    <r>
      <rPr>
        <sz val="11"/>
        <rFont val="Calibri"/>
        <family val="2"/>
        <scheme val="minor"/>
      </rPr>
      <t>Se liquidó a BBVA BANCOMER los créditos núm. 9897628765 por un importe de</t>
    </r>
    <r>
      <rPr>
        <b/>
        <sz val="11"/>
        <rFont val="Calibri"/>
        <family val="2"/>
        <scheme val="minor"/>
      </rPr>
      <t xml:space="preserve"> $394,177,230.00 (Trescientos Noventa y Cuatro Millones Ciento Setenta y Siete Mil Doscientos Treinta Pesos 00/100 M.N.) </t>
    </r>
    <r>
      <rPr>
        <sz val="11"/>
        <rFont val="Calibri"/>
        <family val="2"/>
        <scheme val="minor"/>
      </rPr>
      <t xml:space="preserve">y el crédito núm. 98665099660 por un importe de </t>
    </r>
    <r>
      <rPr>
        <b/>
        <sz val="11"/>
        <rFont val="Calibri"/>
        <family val="2"/>
        <scheme val="minor"/>
      </rPr>
      <t>$140,000,000.00 (Ciento Cuarenta Millones de Pesos 00/100 M.N.),</t>
    </r>
    <r>
      <rPr>
        <sz val="11"/>
        <rFont val="Calibri"/>
        <family val="2"/>
        <scheme val="minor"/>
      </rPr>
      <t xml:space="preserve"> el 12 de Abril del 2022. Por otro lado el Municipio del Centro contrató con BBVA México, S.A. un refinanciamiento el cual fue otorgado hasta por un monto de </t>
    </r>
    <r>
      <rPr>
        <b/>
        <sz val="11"/>
        <rFont val="Calibri"/>
        <family val="2"/>
        <scheme val="minor"/>
      </rPr>
      <t xml:space="preserve">$245,547,122.01 (Doscientos Cuarenta y Cinco Millones Quinientos Cuarenta y Siete Mil Ciento Veintidós Pesos 01/100 M.N.) </t>
    </r>
    <r>
      <rPr>
        <sz val="11"/>
        <rFont val="Calibri"/>
        <family val="2"/>
        <scheme val="minor"/>
      </rPr>
      <t xml:space="preserve">disponiendo la cantidad de </t>
    </r>
    <r>
      <rPr>
        <b/>
        <sz val="11"/>
        <rFont val="Calibri"/>
        <family val="2"/>
        <scheme val="minor"/>
      </rPr>
      <t xml:space="preserve">$232,025,321.45 (Doscientos Treinta y Dos Millones Veinticinco Mil Trescientos Veintiún Pesos 45/100 M.N.) </t>
    </r>
    <r>
      <rPr>
        <sz val="11"/>
        <rFont val="Calibri"/>
        <family val="2"/>
        <scheme val="minor"/>
      </rPr>
      <t>para la amortización anticipada de los créditos antes mencionados; con lo anterior se mejoraron las condiciones para la Hacienda Pública Municipal, dicha deuda está garantizada con el 17% de las Participaciones, con los siguientes beneficios:</t>
    </r>
  </si>
  <si>
    <r>
      <t xml:space="preserve">Al 31 de diciembre el saldo total de la deuda pública a largo plazo es por la cantidad de </t>
    </r>
    <r>
      <rPr>
        <b/>
        <sz val="11"/>
        <rFont val="Calibri"/>
        <family val="2"/>
        <scheme val="minor"/>
      </rPr>
      <t>$218,658,829.94 (Doscientos Dieciocho Millones Seiscientos Cincuenta y Ocho Mil Ochocientos Veintinueve Pesos 94/100 M.N.</t>
    </r>
    <r>
      <rPr>
        <sz val="11"/>
        <rFont val="Calibri"/>
        <family val="2"/>
        <scheme val="minor"/>
      </rPr>
      <t>).</t>
    </r>
  </si>
  <si>
    <r>
      <t xml:space="preserve">La Corporación Financiera </t>
    </r>
    <r>
      <rPr>
        <b/>
        <sz val="11"/>
        <rFont val="Calibri"/>
        <family val="2"/>
        <scheme val="minor"/>
      </rPr>
      <t>Fitch Ratings</t>
    </r>
    <r>
      <rPr>
        <sz val="11"/>
        <rFont val="Calibri"/>
        <family val="2"/>
        <scheme val="minor"/>
      </rPr>
      <t xml:space="preserve"> evaluó la calidad del crédito contratado del Municipio de la siguiente manera:</t>
    </r>
  </si>
  <si>
    <r>
      <t>Calificación</t>
    </r>
    <r>
      <rPr>
        <b/>
        <sz val="11"/>
        <rFont val="Calibri"/>
        <family val="2"/>
        <scheme val="minor"/>
      </rPr>
      <t xml:space="preserve"> 'A- (mex)'</t>
    </r>
    <r>
      <rPr>
        <sz val="11"/>
        <rFont val="Calibri"/>
        <family val="2"/>
        <scheme val="minor"/>
      </rPr>
      <t xml:space="preserve"> a la perspectiva de largo plazo en escala nacional del Municipio del Centro, Tabasco, se modificó de</t>
    </r>
    <r>
      <rPr>
        <b/>
        <sz val="11"/>
        <rFont val="Calibri"/>
        <family val="2"/>
        <scheme val="minor"/>
      </rPr>
      <t xml:space="preserve"> negativa a estable</t>
    </r>
    <r>
      <rPr>
        <sz val="11"/>
        <rFont val="Calibri"/>
        <family val="2"/>
        <scheme val="minor"/>
      </rPr>
      <t>.</t>
    </r>
  </si>
  <si>
    <r>
      <t xml:space="preserve">La modificación de la </t>
    </r>
    <r>
      <rPr>
        <b/>
        <sz val="11"/>
        <rFont val="Calibri"/>
        <family val="2"/>
        <scheme val="minor"/>
      </rPr>
      <t>Perspectiva a Estable se fundamenta en la recuperación observada en el margen operativo y fortalecimiento en su posición de liquidez como resultado de una mayor generación de ingresos y el desuso de créditos de corto plazo.</t>
    </r>
  </si>
  <si>
    <r>
      <t xml:space="preserve">La ratificación de la calificación refleja la combinación de una evaluación de perfil de riesgo 'Más debil' y un puntaje de sostenibilidad de la deuda de 'aa', y considera un análisis con entidades pares. </t>
    </r>
    <r>
      <rPr>
        <b/>
        <sz val="11"/>
        <rFont val="Calibri"/>
        <family val="2"/>
        <scheme val="minor"/>
      </rPr>
      <t>No se identificaron riesgos asimétricos que afecten la calificación o la presencia de soporte extraordinario por parte del Gobierno Federal.</t>
    </r>
  </si>
  <si>
    <r>
      <t xml:space="preserve">En cuanto a la Calificadora </t>
    </r>
    <r>
      <rPr>
        <b/>
        <sz val="11"/>
        <rFont val="Calibri"/>
        <family val="2"/>
        <scheme val="minor"/>
      </rPr>
      <t>Moody's  Local MX S.A. de C.V., I.C.V. ("Moody's Local México") subió la calificación del municipio de Centro a BBB+.mx desde BBB.mx la perspectiva estable.</t>
    </r>
  </si>
  <si>
    <r>
      <t xml:space="preserve">El alza en la calificación de emisor a BBB+.mx de BBB.mx refleja la mejora en los resultados operativos y financieros, así como en la liquidez y la ausencia de deuda de corto plazo. </t>
    </r>
    <r>
      <rPr>
        <b/>
        <sz val="11"/>
        <rFont val="Calibri"/>
        <family val="2"/>
        <scheme val="minor"/>
      </rPr>
      <t>Desde 2021, el municipio de Centro ha implementado políticas y acciones enfocadas al aumento de la recaudación, lo cual condujo a un crecimiento promedio de 31% en ingresos propios en 2021 y 2022. Gracias al crecimiento de los ingresos propios y de las participaciones, los balances operativos aumentaron el 12% en 2023 de -6% en 2021, permitiendo que se registrará superávits financiero.</t>
    </r>
  </si>
  <si>
    <r>
      <t xml:space="preserve">Centro tiene un nivel de apalancamiento bajo, incluso menor a la medida de los municipios con calificación BBB+. Al cierre de 2023, la deuda directa e indirecta neta del municipio de Centro fue equivalente a 7.8% de los ingresos operativos. </t>
    </r>
    <r>
      <rPr>
        <b/>
        <sz val="11"/>
        <rFont val="Calibri"/>
        <family val="2"/>
        <scheme val="minor"/>
      </rPr>
      <t>Cabe resaltar que el municipio ya no depende de deuda de corto plazo como en años pasados, por lo que el servicio de la deuda bajó a 1% de los ingresos operativos en 2023 de 8% en 2021.</t>
    </r>
  </si>
  <si>
    <r>
      <t xml:space="preserve">El H. Ayuntamiento Constitucional de Centro, </t>
    </r>
    <r>
      <rPr>
        <b/>
        <sz val="11"/>
        <rFont val="Calibri"/>
        <family val="2"/>
        <scheme val="minor"/>
      </rPr>
      <t xml:space="preserve">no presenta información segmentada de Informes Financieros adicional </t>
    </r>
    <r>
      <rPr>
        <sz val="11"/>
        <rFont val="Calibri"/>
        <family val="2"/>
        <scheme val="minor"/>
      </rPr>
      <t xml:space="preserve"> a la que se presentan en los Estados Financieros.</t>
    </r>
  </si>
  <si>
    <r>
      <t xml:space="preserve">El H. Ayuntamiento Constitucional de Centro, </t>
    </r>
    <r>
      <rPr>
        <b/>
        <sz val="11"/>
        <rFont val="Calibri"/>
        <family val="2"/>
        <scheme val="minor"/>
      </rPr>
      <t>no presenta evento alguno posterior al cierre.</t>
    </r>
  </si>
  <si>
    <r>
      <t xml:space="preserve">En el H. Ayuntamiento Constitucional de Centro, </t>
    </r>
    <r>
      <rPr>
        <b/>
        <sz val="11"/>
        <rFont val="Calibri"/>
        <family val="2"/>
        <scheme val="minor"/>
      </rPr>
      <t>no existen partes relacionadas que influyan significativamente en la Toma de decisiones operativas y financieras.</t>
    </r>
  </si>
  <si>
    <r>
      <t>La Secretaría de Finanzas realiza deducciones por concepto de faltante inicial FEIEF en la segunda ministración de las Participaciones correspondiente al mes de enero por la cantidad de</t>
    </r>
    <r>
      <rPr>
        <b/>
        <sz val="11"/>
        <rFont val="Calibri"/>
        <family val="2"/>
        <scheme val="minor"/>
      </rPr>
      <t xml:space="preserve"> $899,264.00 (Ochocientos Noventa y Nueve Mil Doscientos Sesenta y Cuatro Pesos 00/100 M.N.), </t>
    </r>
    <r>
      <rPr>
        <sz val="11"/>
        <rFont val="Calibri"/>
        <family val="2"/>
        <scheme val="minor"/>
      </rPr>
      <t xml:space="preserve">febrero por la cantidad de </t>
    </r>
    <r>
      <rPr>
        <b/>
        <sz val="11"/>
        <rFont val="Calibri"/>
        <family val="2"/>
        <scheme val="minor"/>
      </rPr>
      <t>$1,105,098.00</t>
    </r>
    <r>
      <rPr>
        <sz val="11"/>
        <rFont val="Calibri"/>
        <family val="2"/>
        <scheme val="minor"/>
      </rPr>
      <t xml:space="preserve"> </t>
    </r>
    <r>
      <rPr>
        <b/>
        <sz val="11"/>
        <rFont val="Calibri"/>
        <family val="2"/>
        <scheme val="minor"/>
      </rPr>
      <t>(Un Millón Ciento Cinco Mil Noventa y Ocho Pesos 00/100 M.N.),</t>
    </r>
    <r>
      <rPr>
        <sz val="11"/>
        <rFont val="Calibri"/>
        <family val="2"/>
        <scheme val="minor"/>
      </rPr>
      <t xml:space="preserve"> en este mismo mes realizarón descuento por concepto de complemento definitivo del ejercicio 2023 por la cantidad de</t>
    </r>
    <r>
      <rPr>
        <b/>
        <sz val="11"/>
        <rFont val="Calibri"/>
        <family val="2"/>
        <scheme val="minor"/>
      </rPr>
      <t xml:space="preserve"> $480,140.00</t>
    </r>
    <r>
      <rPr>
        <sz val="11"/>
        <rFont val="Calibri"/>
        <family val="2"/>
        <scheme val="minor"/>
      </rPr>
      <t xml:space="preserve"> </t>
    </r>
    <r>
      <rPr>
        <b/>
        <sz val="11"/>
        <rFont val="Calibri"/>
        <family val="2"/>
        <scheme val="minor"/>
      </rPr>
      <t xml:space="preserve">(Cuatrocientos Ochenta Mil Ciento Cuarenta Pesos 00/100 M.N.), </t>
    </r>
    <r>
      <rPr>
        <sz val="11"/>
        <rFont val="Calibri"/>
        <family val="2"/>
        <scheme val="minor"/>
      </rPr>
      <t xml:space="preserve"> marzo por la cantidad de </t>
    </r>
    <r>
      <rPr>
        <b/>
        <sz val="11"/>
        <rFont val="Calibri"/>
        <family val="2"/>
        <scheme val="minor"/>
      </rPr>
      <t xml:space="preserve">$12,628.00 (Doce Mil Seiscientos Veintiocho Pesos 00/100 M.N.), </t>
    </r>
    <r>
      <rPr>
        <sz val="11"/>
        <rFont val="Calibri"/>
        <family val="2"/>
        <scheme val="minor"/>
      </rPr>
      <t xml:space="preserve">abril por la cantidad de </t>
    </r>
    <r>
      <rPr>
        <b/>
        <sz val="11"/>
        <rFont val="Calibri"/>
        <family val="2"/>
        <scheme val="minor"/>
      </rPr>
      <t>$487,867.00 (Cuatrocientos Ochenta y Siete Mil Ochocientos Sesenta y Siete Pesos 00/100 M.N.),</t>
    </r>
    <r>
      <rPr>
        <sz val="11"/>
        <rFont val="Calibri"/>
        <family val="2"/>
        <scheme val="minor"/>
      </rPr>
      <t xml:space="preserve"> mayo por la cantidad de </t>
    </r>
    <r>
      <rPr>
        <b/>
        <sz val="11"/>
        <rFont val="Calibri"/>
        <family val="2"/>
        <scheme val="minor"/>
      </rPr>
      <t>$982,707.00 (Novecientos Ochenta y Dos Mil Setecientos Siete Pesos 00/100 M.N.),</t>
    </r>
    <r>
      <rPr>
        <sz val="11"/>
        <rFont val="Calibri"/>
        <family val="2"/>
        <scheme val="minor"/>
      </rPr>
      <t xml:space="preserve"> junio por la cantidad de </t>
    </r>
    <r>
      <rPr>
        <b/>
        <sz val="11"/>
        <rFont val="Calibri"/>
        <family val="2"/>
        <scheme val="minor"/>
      </rPr>
      <t>$979,572.00</t>
    </r>
    <r>
      <rPr>
        <sz val="11"/>
        <rFont val="Calibri"/>
        <family val="2"/>
        <scheme val="minor"/>
      </rPr>
      <t xml:space="preserve"> </t>
    </r>
    <r>
      <rPr>
        <b/>
        <sz val="11"/>
        <rFont val="Calibri"/>
        <family val="2"/>
        <scheme val="minor"/>
      </rPr>
      <t xml:space="preserve">(Novecientos Setenta y Nueve Mil Quinientos Setenta y Dos Pesos 00/100 M.N.), </t>
    </r>
    <r>
      <rPr>
        <sz val="11"/>
        <rFont val="Calibri"/>
        <family val="2"/>
        <scheme val="minor"/>
      </rPr>
      <t xml:space="preserve">julio por la cantidad de </t>
    </r>
    <r>
      <rPr>
        <b/>
        <sz val="11"/>
        <rFont val="Calibri"/>
        <family val="2"/>
        <scheme val="minor"/>
      </rPr>
      <t>$987,869.00 (Novecientos Ochenta y Siete Mil Ochocientos Sesenta y Nueve Pesos 00/100 M.N.),</t>
    </r>
    <r>
      <rPr>
        <sz val="11"/>
        <rFont val="Calibri"/>
        <family val="2"/>
        <scheme val="minor"/>
      </rPr>
      <t xml:space="preserve"> en agosto por la cantidad de </t>
    </r>
    <r>
      <rPr>
        <b/>
        <sz val="11"/>
        <rFont val="Calibri"/>
        <family val="2"/>
        <scheme val="minor"/>
      </rPr>
      <t>$1,185,353.00 (Un Millón Ciento Ochenta y Cinco Mil Trescientos Cincuenta y Tres Pesos 00/100 M.N.),</t>
    </r>
    <r>
      <rPr>
        <sz val="11"/>
        <rFont val="Calibri"/>
        <family val="2"/>
        <scheme val="minor"/>
      </rPr>
      <t xml:space="preserve"> septiembre por la cantidad de </t>
    </r>
    <r>
      <rPr>
        <b/>
        <sz val="11"/>
        <rFont val="Calibri"/>
        <family val="2"/>
        <scheme val="minor"/>
      </rPr>
      <t>$1,133,633.00 (Un Millón Ciento Treinta y Tres Mil Seiscientos Treinta y Tres Pesos 00/100 M.N.),</t>
    </r>
    <r>
      <rPr>
        <sz val="11"/>
        <rFont val="Calibri"/>
        <family val="2"/>
        <scheme val="minor"/>
      </rPr>
      <t xml:space="preserve"> octubre por la cantidad de</t>
    </r>
    <r>
      <rPr>
        <b/>
        <sz val="11"/>
        <rFont val="Calibri"/>
        <family val="2"/>
        <scheme val="minor"/>
      </rPr>
      <t xml:space="preserve"> $1,393,009.00 (Un Millón Trescientos Noventa y Tres Mil Nueve Pesos 00/100 M.N.) </t>
    </r>
    <r>
      <rPr>
        <sz val="11"/>
        <rFont val="Calibri"/>
        <family val="2"/>
        <scheme val="minor"/>
      </rPr>
      <t xml:space="preserve">noviembre por la cantidad de </t>
    </r>
    <r>
      <rPr>
        <b/>
        <sz val="11"/>
        <rFont val="Calibri"/>
        <family val="2"/>
        <scheme val="minor"/>
      </rPr>
      <t xml:space="preserve">$358,246.00 (Trescientos Cincuenta y Ocho Mil Doscientos Cuarenta y Seis Pesos 00/100 M.N.) </t>
    </r>
    <r>
      <rPr>
        <sz val="11"/>
        <rFont val="Calibri"/>
        <family val="2"/>
        <scheme val="minor"/>
      </rPr>
      <t xml:space="preserve">y diciembre por la cantidad de </t>
    </r>
    <r>
      <rPr>
        <b/>
        <sz val="11"/>
        <rFont val="Calibri"/>
        <family val="2"/>
        <scheme val="minor"/>
      </rPr>
      <t xml:space="preserve">$731,400.00 (Setecientos Treinta y Un Mil Cuatrocientos Pesos 00/100 M.N.) </t>
    </r>
    <r>
      <rPr>
        <sz val="11"/>
        <rFont val="Calibri"/>
        <family val="2"/>
        <scheme val="minor"/>
      </rPr>
      <t>mismas que se aprecia en la hoja mensual de liquidación emitida por la misma Secretaria.</t>
    </r>
  </si>
  <si>
    <r>
      <t xml:space="preserve">Del saldo reflejado en bancos por la cantidad de </t>
    </r>
    <r>
      <rPr>
        <b/>
        <sz val="11"/>
        <rFont val="Calibri"/>
        <family val="2"/>
        <scheme val="minor"/>
      </rPr>
      <t xml:space="preserve">$585,869,808.95 (Quinientos Ochenta y Cinco Millones Ochocientos Sesenta y Nueve Mil Ochocientos Ocho Pesos 95/100 M.N.), </t>
    </r>
    <r>
      <rPr>
        <sz val="11"/>
        <rFont val="Calibri"/>
        <family val="2"/>
        <scheme val="minor"/>
      </rPr>
      <t>corresponden a: Cuentas bancarias aperturadas de Ingresos propios de los años 2013 por recaudación de Ingresos múltiples; 2016 Cuentas pagadoras de nóminas, ISR, FONACOT e ISSET;  2017 de las ocho cuentas, una es pagadora de nómina y las restantes son recaudadoras de Impuesto Predial, Agua potable, e Impuestos múltiples; 2018 de las cuatro cuentas dos son recaudadoras y las otras dos pagadoras; 2020 Cuenta Concentradora; 2021 de las dos cuentas, una es Concentradora y la otra es pagadora de nóminas, 2022, 2023 y 2024 son tres cuentas Concentradoras; Fondo de Estabilización de los Ingresos de las Entidades Federativas (FEIEF) 2021, 2023 y 2024; Participaciones 2022, 2023 y 2024; PROAGUA Federal 2024; PRODDER 2024; PROSANEAR 2024; CAPUFE 2024; Fondos distintos de Aportación 2021, 2022,2023 y 2024; Fondo III 2024; Fondo IV 2024; Convenio SAPAET (SAS) 2022, 2023 y 2024; Oficialía Mayor 2022, 2023 y 2024 y FISE Bienestar 2024.</t>
    </r>
  </si>
  <si>
    <r>
      <t xml:space="preserve">Representan los derechos de cobro y por recuperar a favor del H. Ayuntamiento Constitucional de Centro, cuyo origen es distinto de los ingresos por impuestos, derechos, productos y aprovechamientos, siendo exigible su cobro y/o recuperación durante el transcurso del ejercicio, los cuales se integran por los rubros de Cuentas por cobrar siendo las más representativas Colaboración Fiscal (ISR) por la cantidad de  </t>
    </r>
    <r>
      <rPr>
        <b/>
        <sz val="11"/>
        <rFont val="Calibri"/>
        <family val="2"/>
        <scheme val="minor"/>
      </rPr>
      <t>$1,098,245.89 (Un Millón Noventa y Ocho Mil Doscientos Cuarenta y Cinco Pesos 89/100 M.N.).</t>
    </r>
    <r>
      <rPr>
        <sz val="11"/>
        <rFont val="Calibri"/>
        <family val="2"/>
        <scheme val="minor"/>
      </rPr>
      <t xml:space="preserve"> Deudores Diversos siendo la más representativa  Municipio del Centro y/o Dirección de Finanzas (Traspaso entre cuentas) por la cantidad de  </t>
    </r>
    <r>
      <rPr>
        <b/>
        <sz val="11"/>
        <rFont val="Calibri"/>
        <family val="2"/>
        <scheme val="minor"/>
      </rPr>
      <t xml:space="preserve">$3,415,440.02 (Tres Millones Cuatrocientos Quince Mil Cuatrocientos Cuarenta Pesos 02/100 M.N.) </t>
    </r>
    <r>
      <rPr>
        <sz val="11"/>
        <rFont val="Calibri"/>
        <family val="2"/>
        <scheme val="minor"/>
      </rPr>
      <t>y</t>
    </r>
    <r>
      <rPr>
        <b/>
        <sz val="11"/>
        <rFont val="Calibri"/>
        <family val="2"/>
        <scheme val="minor"/>
      </rPr>
      <t xml:space="preserve"> </t>
    </r>
    <r>
      <rPr>
        <sz val="11"/>
        <rFont val="Calibri"/>
        <family val="2"/>
        <scheme val="minor"/>
      </rPr>
      <t xml:space="preserve"> Financiamiento entre recursos por la cantidad de </t>
    </r>
    <r>
      <rPr>
        <b/>
        <sz val="11"/>
        <rFont val="Calibri"/>
        <family val="2"/>
        <scheme val="minor"/>
      </rPr>
      <t>$19,494,864.40 (Diecinueve Millones Cuatrocientos Noventa y Cuatro Mil Ochocientos Sesenta y Cuatro Pesos 40/100 M.N.)</t>
    </r>
  </si>
  <si>
    <r>
      <t>Recursos asignados por tipo y monto del fideicomiso "por garantía de la deuda" de este ejercicio por la cantidad de</t>
    </r>
    <r>
      <rPr>
        <b/>
        <sz val="11"/>
        <rFont val="Calibri"/>
        <family val="2"/>
        <scheme val="minor"/>
      </rPr>
      <t xml:space="preserve"> $7,612,069.68 (Siete Millones Seiscientos Doce Mil Sesenta y Nueve Pesos 68/100 M.N.),</t>
    </r>
    <r>
      <rPr>
        <sz val="11"/>
        <rFont val="Calibri"/>
        <family val="2"/>
        <scheme val="minor"/>
      </rPr>
      <t xml:space="preserve"> y el fideicomiso "Creando empresarios" por la cantidad de </t>
    </r>
    <r>
      <rPr>
        <b/>
        <sz val="11"/>
        <rFont val="Calibri"/>
        <family val="2"/>
        <scheme val="minor"/>
      </rPr>
      <t xml:space="preserve"> $767,741.70 (Setecientos Sesenta y Siete Mil Setecientos Cuarenta y Un Pesos 70/100 M.N.), </t>
    </r>
    <r>
      <rPr>
        <sz val="11"/>
        <rFont val="Calibri"/>
        <family val="2"/>
        <scheme val="minor"/>
      </rPr>
      <t xml:space="preserve">sumando un total de </t>
    </r>
    <r>
      <rPr>
        <b/>
        <sz val="11"/>
        <rFont val="Calibri"/>
        <family val="2"/>
        <scheme val="minor"/>
      </rPr>
      <t>$8,379,811.38 (Ocho Millones Trescientos Setenta y Nueve Mil Ochocientos Once Pesos 38/100 M.N.)</t>
    </r>
  </si>
  <si>
    <r>
      <t xml:space="preserve">El importe en el rubro de Bienes Inmuebles, Infraestructura y Construcciones en Proceso por la cantidad de </t>
    </r>
    <r>
      <rPr>
        <b/>
        <sz val="11"/>
        <rFont val="Calibri"/>
        <family val="2"/>
        <scheme val="minor"/>
      </rPr>
      <t>$2,223,185,800.71 (Dos Mil Doscientos Veintitrés Millones Ciento Ochenta y Cinco Mil Ochocientos Pesos 71/100 M.N.),</t>
    </r>
    <r>
      <rPr>
        <sz val="11"/>
        <rFont val="Calibri"/>
        <family val="2"/>
        <scheme val="minor"/>
      </rPr>
      <t xml:space="preserve"> reflejado</t>
    </r>
    <r>
      <rPr>
        <b/>
        <sz val="11"/>
        <rFont val="Calibri"/>
        <family val="2"/>
        <scheme val="minor"/>
      </rPr>
      <t xml:space="preserve"> </t>
    </r>
    <r>
      <rPr>
        <sz val="11"/>
        <rFont val="Calibri"/>
        <family val="2"/>
        <scheme val="minor"/>
      </rPr>
      <t xml:space="preserve">en el Estado de Situación Financiera incluye las Construcciones en Proceso por la cantidad de </t>
    </r>
    <r>
      <rPr>
        <b/>
        <sz val="11"/>
        <rFont val="Calibri"/>
        <family val="2"/>
        <scheme val="minor"/>
      </rPr>
      <t>$808,483,375.57 (Ochocientos Ocho Millones Cuatrocientos Ochenta y Tres Mil Trescientos Setenta y Cinco Pesos 57/100 M.N.)</t>
    </r>
  </si>
  <si>
    <r>
      <t xml:space="preserve">Al 31 de diciembre de 2024 las Depreciaciones y Amortizaciones son por la cantidad total de </t>
    </r>
    <r>
      <rPr>
        <b/>
        <sz val="11"/>
        <rFont val="Calibri"/>
        <family val="2"/>
        <scheme val="minor"/>
      </rPr>
      <t>$587,916,468.53 (Quinientos Ochenta y Siete Millones Novecientos Dieciséis Mil Cuatrocientos Sesenta y Ocho Pesos 53/100 M.N.),</t>
    </r>
    <r>
      <rPr>
        <sz val="11"/>
        <rFont val="Calibri"/>
        <family val="2"/>
        <scheme val="minor"/>
      </rPr>
      <t xml:space="preserve"> de los cuales corresponden una depreciación acumulada de bienes muebles por la cantidad de </t>
    </r>
    <r>
      <rPr>
        <b/>
        <sz val="11"/>
        <rFont val="Calibri"/>
        <family val="2"/>
        <scheme val="minor"/>
      </rPr>
      <t xml:space="preserve">$582,573,163.03 (Quinientos Ochenta y Dos Millones Quinientos Setenta y Tres Mil Ciento Sesenta y Tres Pesos 03/100 M.N.), </t>
    </r>
    <r>
      <rPr>
        <sz val="11"/>
        <rFont val="Calibri"/>
        <family val="2"/>
        <scheme val="minor"/>
      </rPr>
      <t xml:space="preserve"> y una amortización acumulada de Activos intangibles por la cantidad de </t>
    </r>
    <r>
      <rPr>
        <b/>
        <sz val="11"/>
        <rFont val="Calibri"/>
        <family val="2"/>
        <scheme val="minor"/>
      </rPr>
      <t xml:space="preserve">$5,343,305.50 (Cinco Millones Trescientos Cuarenta y Tres Mil Trescientos Cinco Pesos 50/100 M.N.). </t>
    </r>
  </si>
  <si>
    <r>
      <t xml:space="preserve">El H. Ayuntamiento Constitucional de Centro presenta un saldo en Activos Diferidos a Largo Plazo por un monto total de </t>
    </r>
    <r>
      <rPr>
        <b/>
        <sz val="11"/>
        <rFont val="Calibri"/>
        <family val="2"/>
        <scheme val="minor"/>
      </rPr>
      <t>$8,640,501.27 (Ocho Millones Seiscientos Cuarenta Mil Quinientos Un Pesos 27/100 M.N.),</t>
    </r>
    <r>
      <rPr>
        <sz val="11"/>
        <rFont val="Calibri"/>
        <family val="2"/>
        <scheme val="minor"/>
      </rPr>
      <t xml:space="preserve">  de los cuales la cantidad de </t>
    </r>
    <r>
      <rPr>
        <b/>
        <sz val="11"/>
        <rFont val="Calibri"/>
        <family val="2"/>
        <scheme val="minor"/>
      </rPr>
      <t xml:space="preserve">$32,635.40 (Treinta y Dos Mil Seiscientos Treinta y Cinco Pesos 40/100 M.N.) </t>
    </r>
    <r>
      <rPr>
        <sz val="11"/>
        <rFont val="Calibri"/>
        <family val="2"/>
        <scheme val="minor"/>
      </rPr>
      <t xml:space="preserve">corresponde a gastos pagados por adelantado a nombre de CFE Suministrador de Servicios Básicos y la cantidad de </t>
    </r>
    <r>
      <rPr>
        <b/>
        <sz val="11"/>
        <rFont val="Calibri"/>
        <family val="2"/>
        <scheme val="minor"/>
      </rPr>
      <t>$2,372,071.96 (Dos Millones Trescientos Setenta y Dos Mil Setenta y Un Pesos 96/100 M.N.),</t>
    </r>
    <r>
      <rPr>
        <sz val="11"/>
        <rFont val="Calibri"/>
        <family val="2"/>
        <scheme val="minor"/>
      </rPr>
      <t xml:space="preserve"> por pagos de anticipos a Contratistas a largo plazo de los ejercicios 2006 y 2009 y la cantidad de </t>
    </r>
    <r>
      <rPr>
        <b/>
        <sz val="11"/>
        <rFont val="Calibri"/>
        <family val="2"/>
        <scheme val="minor"/>
      </rPr>
      <t xml:space="preserve">$6,235,793.91 (Seis Millones Doscientos Treinta y Cinco Mil Setecientos Noventa y Tres Pesos 91/100 M.N.), </t>
    </r>
    <r>
      <rPr>
        <sz val="11"/>
        <rFont val="Calibri"/>
        <family val="2"/>
        <scheme val="minor"/>
      </rPr>
      <t>por anticipo a Contratistas a largo plazo correspondiente al ejercicio 2021.</t>
    </r>
  </si>
  <si>
    <r>
      <t xml:space="preserve">Al 31 de diciembre de 2024 el H. Ayuntamiento Constitucional de Centro tiene registrado un pasivo circulante por la cantidad de </t>
    </r>
    <r>
      <rPr>
        <b/>
        <sz val="11"/>
        <rFont val="Calibri"/>
        <family val="2"/>
        <scheme val="minor"/>
      </rPr>
      <t>$95,110,916.45 (Noventa y Cinco Millones Ciento Diez mil  Novecientos Dieciséis Pesos 45/100 M.N.);</t>
    </r>
    <r>
      <rPr>
        <sz val="11"/>
        <rFont val="Calibri"/>
        <family val="2"/>
        <scheme val="minor"/>
      </rPr>
      <t xml:space="preserve"> integrado por Servicios Personales siendo el mas representativo Instituto De Seguridad Social del Estado de Tabasco (ISSET) por la cantidad de</t>
    </r>
    <r>
      <rPr>
        <b/>
        <sz val="11"/>
        <rFont val="Calibri"/>
        <family val="2"/>
        <scheme val="minor"/>
      </rPr>
      <t xml:space="preserve"> $11,104,925.93 (Once Millones Ciento Cuatro Mil Novecientos Veinticinco Pesos 93/100 M.N.); </t>
    </r>
    <r>
      <rPr>
        <sz val="11"/>
        <rFont val="Calibri"/>
        <family val="2"/>
        <scheme val="minor"/>
      </rPr>
      <t xml:space="preserve">Proveedores por pagar a corto plazo siendo las mas representativas Secretaria de Finanzas por la cantidad de </t>
    </r>
    <r>
      <rPr>
        <b/>
        <sz val="11"/>
        <rFont val="Calibri"/>
        <family val="2"/>
        <scheme val="minor"/>
      </rPr>
      <t>$8,891,785.00 (Ocho Millones Ochocientos Noventa y Un Mil Setecientos Ochenta y Cinco Pesos 00/100 M.N.);</t>
    </r>
    <r>
      <rPr>
        <sz val="11"/>
        <rFont val="Calibri"/>
        <family val="2"/>
        <scheme val="minor"/>
      </rPr>
      <t xml:space="preserve"> Retenciones y Contribuciones siendo el más representativo el I.S.P.T. por la cantidad de </t>
    </r>
    <r>
      <rPr>
        <b/>
        <sz val="11"/>
        <rFont val="Calibri"/>
        <family val="2"/>
        <scheme val="minor"/>
      </rPr>
      <t xml:space="preserve">$27,530,077.85 (Veintisiete Millones Quinientos Treinta Mil Setenta y Siete Pesos 85/100 M.N.); </t>
    </r>
    <r>
      <rPr>
        <sz val="11"/>
        <rFont val="Calibri"/>
        <family val="2"/>
        <scheme val="minor"/>
      </rPr>
      <t>Otras cuentas por Pagar siendo las mas representativas Municipio del Centro y/o Dirección de Finanzas (Traspaso entre cuentas) por la Cantidad de</t>
    </r>
    <r>
      <rPr>
        <b/>
        <sz val="11"/>
        <rFont val="Calibri"/>
        <family val="2"/>
        <scheme val="minor"/>
      </rPr>
      <t xml:space="preserve"> $3,464,311.81 (Tres Millones Cuatrocientos Sesenta y Cuatro Mil Trescientos Once Pesos 81/100 M.N.) </t>
    </r>
    <r>
      <rPr>
        <sz val="11"/>
        <rFont val="Calibri"/>
        <family val="2"/>
        <scheme val="minor"/>
      </rPr>
      <t xml:space="preserve">y Financiamiento entre Recursos por la cantidad de </t>
    </r>
    <r>
      <rPr>
        <b/>
        <sz val="11"/>
        <rFont val="Calibri"/>
        <family val="2"/>
        <scheme val="minor"/>
      </rPr>
      <t>$19,494,864.40 (Diecinueve Millones Cuatrocientos Noventa y Cuatro Mil Ochocientos Sesenta y Cuatro Pesos 40/100 M.N.).</t>
    </r>
  </si>
  <si>
    <r>
      <t xml:space="preserve">El H. Ayuntamiento Constitucional de Centro presenta un saldo en la Cuenta por Pagar a Largo Plazo por un monto total de </t>
    </r>
    <r>
      <rPr>
        <b/>
        <sz val="11"/>
        <rFont val="Calibri"/>
        <family val="2"/>
        <scheme val="minor"/>
      </rPr>
      <t>$3,687,591.92 (Tres Millones  Seiscientos Ochenta y Siete Mil Quinientos Noventa y Un Pesos 92/100 M.N.),</t>
    </r>
    <r>
      <rPr>
        <sz val="11"/>
        <rFont val="Calibri"/>
        <family val="2"/>
        <scheme val="minor"/>
      </rPr>
      <t xml:space="preserve"> correspondientes  a los ejercicios 2006, 2009, </t>
    </r>
    <r>
      <rPr>
        <b/>
        <sz val="11"/>
        <rFont val="Calibri"/>
        <family val="2"/>
        <scheme val="minor"/>
      </rPr>
      <t xml:space="preserve"> </t>
    </r>
    <r>
      <rPr>
        <sz val="11"/>
        <rFont val="Calibri"/>
        <family val="2"/>
        <scheme val="minor"/>
      </rPr>
      <t>los cuales</t>
    </r>
    <r>
      <rPr>
        <b/>
        <sz val="11"/>
        <rFont val="Calibri"/>
        <family val="2"/>
        <scheme val="minor"/>
      </rPr>
      <t xml:space="preserve"> </t>
    </r>
    <r>
      <rPr>
        <sz val="11"/>
        <rFont val="Calibri"/>
        <family val="2"/>
        <scheme val="minor"/>
      </rPr>
      <t>se conforman por proveedores y contratistas por obras públicas pendientes de pago por bienes y servicios, mismos que se encuentran en proceso de litigio. De igual forma se encuentran pasivos con antigüedad de saldo mayor a 365 días correspondientes a proveedores de los ejercicios 2020 y 2021.</t>
    </r>
  </si>
  <si>
    <r>
      <t xml:space="preserve">Al 31 de diciembre de 2024 el H. Ayuntamiento Constitucional de Centro en el apartado de Hacienda Pública/Patrimonio Generado presenta un Resultado del Ejercicio Ahorro/Desahorro por </t>
    </r>
    <r>
      <rPr>
        <b/>
        <sz val="11"/>
        <rFont val="Calibri"/>
        <family val="2"/>
        <scheme val="minor"/>
      </rPr>
      <t>$311,558,071.57 (Trescientos Once Millones Quinientos Cincuenta y Ocho Mil Setenta y Un Pesos 57/100 M.N.),</t>
    </r>
    <r>
      <rPr>
        <sz val="11"/>
        <rFont val="Calibri"/>
        <family val="2"/>
        <scheme val="minor"/>
      </rPr>
      <t xml:space="preserve"> en el Estado de Situación Financiera, en el cual se incluyen rubros extraordinarios por la cantidad de</t>
    </r>
    <r>
      <rPr>
        <b/>
        <sz val="11"/>
        <rFont val="Calibri"/>
        <family val="2"/>
        <scheme val="minor"/>
      </rPr>
      <t xml:space="preserve"> -$41,035.55 (Cuarenta y Un Mil Treinta y Cinco Pesos 55/100 M.N.)</t>
    </r>
    <r>
      <rPr>
        <sz val="11"/>
        <rFont val="Calibri"/>
        <family val="2"/>
        <scheme val="minor"/>
      </rPr>
      <t>, correspondientes a la</t>
    </r>
    <r>
      <rPr>
        <b/>
        <sz val="11"/>
        <rFont val="Calibri"/>
        <family val="2"/>
        <scheme val="minor"/>
      </rPr>
      <t xml:space="preserve"> pérdida o ganancia del Fideicomiso Creando Empresarios </t>
    </r>
    <r>
      <rPr>
        <sz val="11"/>
        <rFont val="Calibri"/>
        <family val="2"/>
        <scheme val="minor"/>
      </rPr>
      <t xml:space="preserve">de acuerdo a los resultados de administración y manejo del banco y  </t>
    </r>
    <r>
      <rPr>
        <b/>
        <sz val="11"/>
        <rFont val="Calibri"/>
        <family val="2"/>
        <scheme val="minor"/>
      </rPr>
      <t>$449,724,140.26 (Cuatrocientos Cuarenta y Nueve Millones Setecientos Veinticuatro Mil Ciento Cuarenta Pesos 26/100 M.N.)</t>
    </r>
    <r>
      <rPr>
        <sz val="11"/>
        <rFont val="Calibri"/>
        <family val="2"/>
        <scheme val="minor"/>
      </rPr>
      <t>, de ajustes y reclasificaciones por corrección del valor en libros del inventario de bienes muebles así como obras finiquitadas de ejercicios anteriores los cuales se reflejan en el resultado de ejercicios anteriores, quedando una variación por</t>
    </r>
    <r>
      <rPr>
        <b/>
        <sz val="11"/>
        <rFont val="Calibri"/>
        <family val="2"/>
        <scheme val="minor"/>
      </rPr>
      <t xml:space="preserve"> $138,125,033.14 (Ciento Treinta y Ocho Millones Ciento Veinticinco Mil Treinta y Tres Pesos 14/100 M.N.)</t>
    </r>
  </si>
  <si>
    <r>
      <t xml:space="preserve">Al 31 de diciembre de 2024 el H. Ayuntamiento Constitucional  de Centro, registró en el Presupuesto de Egresos Municipal en el apartado de Otros Egresos Presupuestales No Contables un saldo por la cantidad total de </t>
    </r>
    <r>
      <rPr>
        <b/>
        <sz val="11"/>
        <rFont val="Calibri"/>
        <family val="2"/>
        <scheme val="minor"/>
      </rPr>
      <t xml:space="preserve">$9,984,384.00 (Nueve Millones Novecientos Ochenta y Cuatro Mil Trescientos Ochenta y Cuatro Pesos 00/100 M.N.), </t>
    </r>
    <r>
      <rPr>
        <sz val="11"/>
        <rFont val="Calibri"/>
        <family val="2"/>
        <scheme val="minor"/>
      </rPr>
      <t xml:space="preserve"> correspondientes a la Aportación municipal CAPUFE.</t>
    </r>
  </si>
  <si>
    <r>
      <t xml:space="preserve">B.2.- DEPENDENCIAS:
</t>
    </r>
    <r>
      <rPr>
        <sz val="11"/>
        <rFont val="Calibri"/>
        <family val="2"/>
        <scheme val="minor"/>
      </rPr>
      <t>B.2.1.- Secretaría de Ayuntamiento.
B.2.2.- Dirección de Finanzas.
B.2.3.- Dirección de Programación.
B.2.4.- Contraloría Municipal.
B.2.5.- Dirección de Desarrollo.
B.2.6.- Dirección de Fomento Económico y Turismo.
B.2.7.- Dirección de Obras, Ordenamiento Territorial y Servicios Municipales.                                                                                                                                                                                                                                                                                                                                                                                           B.2.8.- Dirección de Educación, Cultura y Recreación.
B.2.9.- Dirección de Administración.
B.2.10.- Dirección de Asuntos Jurídicos.
B.2.11.- Dirección de Atención Ciudadana.</t>
    </r>
  </si>
  <si>
    <r>
      <t xml:space="preserve">Al 31 de diciembre de 2024 el H. Ayuntamiento Constitucional de Centro en el apartado de Hacienda Pública/Patrimonio Contribuido presenta una variación por la cantidad de </t>
    </r>
    <r>
      <rPr>
        <b/>
        <sz val="11"/>
        <rFont val="Calibri"/>
        <family val="2"/>
        <scheme val="minor"/>
      </rPr>
      <t>$85,750,650.13 (Ochenta y Cinco Millones Setecientos Cincuenta Mil Seiscientos Cincuenta Pesos 13/100 M.N.)</t>
    </r>
    <r>
      <rPr>
        <sz val="11"/>
        <rFont val="Calibri"/>
        <family val="2"/>
        <scheme val="minor"/>
      </rPr>
      <t xml:space="preserve">  respecto del ejercicio 2023 al 2024, se integra por la cantidad de </t>
    </r>
    <r>
      <rPr>
        <b/>
        <sz val="11"/>
        <rFont val="Calibri"/>
        <family val="2"/>
        <scheme val="minor"/>
      </rPr>
      <t>$3,160,323.78 (Tres Millones Ciento Sesenta Mil Trescientos Veintitrés Pesos 78/100 M.N.)</t>
    </r>
    <r>
      <rPr>
        <sz val="11"/>
        <rFont val="Calibri"/>
        <family val="2"/>
        <scheme val="minor"/>
      </rPr>
      <t xml:space="preserve"> corresponden a Donaciones de Activos de las empresas Eciem, S.A. de C.V., Nabors Perforaciones de México S. de R.L. de C.V. y Banco Santander de México,  en los meses de abril, mayo y Julio, la cantidad de </t>
    </r>
    <r>
      <rPr>
        <b/>
        <sz val="11"/>
        <rFont val="Calibri"/>
        <family val="2"/>
        <scheme val="minor"/>
      </rPr>
      <t>$1,760,874.68 (Un Millón Setecientos Sesenta Mil Ochocientos Setenta y Cuatro Pesos 68/100 M.N.)</t>
    </r>
    <r>
      <rPr>
        <sz val="11"/>
        <rFont val="Calibri"/>
        <family val="2"/>
        <scheme val="minor"/>
      </rPr>
      <t xml:space="preserve">, corresponden a regularizaciones de bienes inmuebles en los meses de julio y octubre y la cantidad de </t>
    </r>
    <r>
      <rPr>
        <b/>
        <sz val="11"/>
        <rFont val="Calibri"/>
        <family val="2"/>
        <scheme val="minor"/>
      </rPr>
      <t>$80,829,451.67 (Ochenta Millones Ochocientos Veintinueve Mil Cuatrocientos Cincuenta y Un Pesos 67/100 M.N.)</t>
    </r>
    <r>
      <rPr>
        <sz val="11"/>
        <rFont val="Calibri"/>
        <family val="2"/>
        <scheme val="minor"/>
      </rPr>
      <t xml:space="preserve"> corresponde a un Terreno donado por el Gobierno del Estado de Tabasco regularizado en el mes de diciembre  del presente año.</t>
    </r>
  </si>
  <si>
    <t>El H. Ayuntamiento Constitucional de Centro utiliza el método de depreciación de línea recta, las tasas aplicadas corresponden 10% para Mobiliario y Equipo de Administración, excepto Equipo de Cómputo y de Tecnologías de la Información que tiene 33.3%; 20% para Mobiliario y Equipo Educacional y Recreativo, excepto Equipos y Aparatos Audiovisuales y Cámara Fotográficas y de Video que tienen 33.3%; 20% para Equipo e Instrumental Médico y de Laboratorio; 20% para Equipo de Transporte; 10% para Maquinaria, Otros Equipos y Herramientas; 10% para Colecciones, Obras de Arte y Objetos Valiosos; 33.3% para la amortización de Activos Intangibles. Los activos citados se encuentra en óptimas condiciones.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</si>
</sst>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7" x14ac:knownFonts="1">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1"/>
      <color rgb="FFFF0000"/>
      <name val="Calibri"/>
      <family val="2"/>
      <scheme val="minor"/>
    </font>
    <font>
      <b/>
      <sz val="10"/>
      <name val="Calibri"/>
      <family val="2"/>
      <scheme val="minor"/>
    </font>
    <font>
      <b/>
      <sz val="14"/>
      <name val="Calibri"/>
      <family val="2"/>
      <scheme val="minor"/>
    </font>
    <font>
      <b/>
      <sz val="12"/>
      <name val="Calibri"/>
      <family val="2"/>
      <scheme val="minor"/>
    </font>
    <font>
      <sz val="12"/>
      <name val="Calibri"/>
      <family val="2"/>
      <scheme val="minor"/>
    </font>
    <font>
      <b/>
      <sz val="16"/>
      <name val="Calibri"/>
      <family val="2"/>
      <scheme val="minor"/>
    </font>
    <font>
      <sz val="14"/>
      <name val="Calibri"/>
      <family val="2"/>
      <scheme val="minor"/>
    </font>
    <font>
      <sz val="10"/>
      <color indexed="64"/>
      <name val="Arial"/>
      <family val="2"/>
    </font>
    <font>
      <sz val="8"/>
      <name val="Calibri"/>
      <family val="2"/>
      <scheme val="minor"/>
    </font>
    <font>
      <sz val="10.5"/>
      <name val="Calibri"/>
      <family val="2"/>
      <scheme val="minor"/>
    </font>
    <font>
      <b/>
      <sz val="9"/>
      <name val="Calibri"/>
      <family val="2"/>
      <scheme val="minor"/>
    </font>
    <font>
      <b/>
      <sz val="11"/>
      <color rgb="FFFF0000"/>
      <name val="Calibri"/>
      <family val="2"/>
      <scheme val="minor"/>
    </font>
    <font>
      <sz val="9"/>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0" fontId="11" fillId="0" borderId="0"/>
  </cellStyleXfs>
  <cellXfs count="399">
    <xf numFmtId="0" fontId="0" fillId="0" borderId="0" xfId="0"/>
    <xf numFmtId="44" fontId="0" fillId="0" borderId="0" xfId="1" applyFont="1" applyFill="1"/>
    <xf numFmtId="44" fontId="0" fillId="0" borderId="0" xfId="1" applyFont="1"/>
    <xf numFmtId="0" fontId="3" fillId="0" borderId="0" xfId="0" applyFont="1"/>
    <xf numFmtId="44" fontId="0" fillId="0" borderId="0" xfId="1" applyFont="1" applyFill="1" applyBorder="1"/>
    <xf numFmtId="44" fontId="3" fillId="0" borderId="0" xfId="1" applyFont="1" applyFill="1" applyBorder="1" applyAlignment="1"/>
    <xf numFmtId="0" fontId="4" fillId="0" borderId="0" xfId="0" applyFont="1"/>
    <xf numFmtId="44" fontId="3" fillId="0" borderId="0" xfId="1" applyFont="1" applyFill="1" applyBorder="1" applyAlignment="1">
      <alignment horizontal="center"/>
    </xf>
    <xf numFmtId="44" fontId="4" fillId="0" borderId="0" xfId="1" applyFont="1" applyFill="1"/>
    <xf numFmtId="0" fontId="4" fillId="0" borderId="0" xfId="0" applyFont="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9" xfId="0" applyFont="1" applyBorder="1" applyAlignment="1">
      <alignment horizontal="left"/>
    </xf>
    <xf numFmtId="0" fontId="3" fillId="0" borderId="0" xfId="0" applyFont="1" applyAlignment="1">
      <alignment horizontal="center" vertical="justify" wrapText="1"/>
    </xf>
    <xf numFmtId="0" fontId="5" fillId="0" borderId="12" xfId="0" applyFont="1" applyBorder="1" applyAlignment="1">
      <alignment horizontal="center" vertical="center" wrapText="1"/>
    </xf>
    <xf numFmtId="44" fontId="3" fillId="0" borderId="12" xfId="1" applyFont="1" applyFill="1" applyBorder="1" applyAlignment="1">
      <alignment vertical="center" wrapText="1"/>
    </xf>
    <xf numFmtId="44" fontId="2" fillId="0" borderId="12" xfId="1" applyFont="1" applyFill="1" applyBorder="1" applyAlignment="1">
      <alignment vertical="center" wrapText="1"/>
    </xf>
    <xf numFmtId="0" fontId="14" fillId="2" borderId="7" xfId="0" applyFont="1" applyFill="1" applyBorder="1" applyAlignment="1">
      <alignment horizontal="center" vertical="center" readingOrder="1"/>
    </xf>
    <xf numFmtId="0" fontId="14" fillId="2" borderId="12" xfId="0" applyFont="1" applyFill="1" applyBorder="1" applyAlignment="1">
      <alignment horizontal="center" vertical="center" readingOrder="1"/>
    </xf>
    <xf numFmtId="44" fontId="15" fillId="0" borderId="0" xfId="1" applyFont="1" applyFill="1"/>
    <xf numFmtId="3" fontId="16" fillId="0" borderId="12" xfId="0" applyNumberFormat="1" applyFont="1" applyBorder="1" applyAlignment="1">
      <alignment horizontal="right"/>
    </xf>
    <xf numFmtId="3" fontId="16" fillId="0" borderId="12" xfId="0" applyNumberFormat="1" applyFont="1" applyBorder="1"/>
    <xf numFmtId="3" fontId="14" fillId="0" borderId="12" xfId="1" applyNumberFormat="1" applyFont="1" applyFill="1" applyBorder="1" applyAlignment="1">
      <alignment horizontal="right"/>
    </xf>
    <xf numFmtId="3" fontId="14" fillId="0" borderId="12" xfId="0" applyNumberFormat="1" applyFont="1" applyBorder="1" applyAlignment="1">
      <alignment horizontal="right"/>
    </xf>
    <xf numFmtId="3" fontId="14" fillId="0" borderId="12" xfId="0" applyNumberFormat="1" applyFont="1" applyBorder="1"/>
    <xf numFmtId="3" fontId="16" fillId="0" borderId="12" xfId="1" applyNumberFormat="1" applyFont="1" applyFill="1" applyBorder="1" applyAlignment="1">
      <alignment horizontal="right"/>
    </xf>
    <xf numFmtId="3" fontId="5" fillId="0" borderId="12" xfId="0" applyNumberFormat="1" applyFont="1" applyBorder="1" applyAlignment="1">
      <alignment horizontal="right" vertical="center" wrapText="1" readingOrder="1"/>
    </xf>
    <xf numFmtId="3" fontId="5" fillId="0" borderId="12" xfId="0" applyNumberFormat="1" applyFont="1" applyBorder="1" applyAlignment="1">
      <alignment horizontal="right" vertical="center"/>
    </xf>
    <xf numFmtId="3" fontId="5" fillId="0" borderId="12" xfId="0" applyNumberFormat="1" applyFont="1" applyBorder="1" applyAlignment="1">
      <alignment vertical="center"/>
    </xf>
    <xf numFmtId="3" fontId="5" fillId="0" borderId="12" xfId="0" applyNumberFormat="1" applyFont="1" applyBorder="1" applyAlignment="1">
      <alignment horizontal="right" vertical="center" wrapText="1"/>
    </xf>
    <xf numFmtId="3" fontId="5" fillId="0" borderId="12" xfId="1" applyNumberFormat="1" applyFont="1" applyFill="1" applyBorder="1" applyAlignment="1">
      <alignment horizontal="right" vertical="center"/>
    </xf>
    <xf numFmtId="3" fontId="5" fillId="0" borderId="12" xfId="1" applyNumberFormat="1" applyFont="1" applyFill="1" applyBorder="1" applyAlignment="1">
      <alignment vertical="center"/>
    </xf>
    <xf numFmtId="0" fontId="3" fillId="0" borderId="12" xfId="0" applyFont="1" applyBorder="1" applyAlignment="1">
      <alignment vertical="center" wrapText="1"/>
    </xf>
    <xf numFmtId="3" fontId="2" fillId="0" borderId="12" xfId="1" applyNumberFormat="1" applyFont="1" applyFill="1" applyBorder="1" applyAlignment="1">
      <alignment horizontal="center" wrapText="1"/>
    </xf>
    <xf numFmtId="0" fontId="3" fillId="0" borderId="10" xfId="0" applyFont="1" applyBorder="1" applyAlignment="1">
      <alignment horizontal="left" vertical="top"/>
    </xf>
    <xf numFmtId="0" fontId="3" fillId="0" borderId="0" xfId="0" applyFont="1" applyAlignment="1">
      <alignment horizontal="left" vertical="top"/>
    </xf>
    <xf numFmtId="0" fontId="3" fillId="0" borderId="11" xfId="0" applyFont="1" applyBorder="1" applyAlignment="1">
      <alignment horizontal="left" vertical="top"/>
    </xf>
    <xf numFmtId="0" fontId="3" fillId="0" borderId="10" xfId="0" applyFont="1" applyBorder="1" applyAlignment="1">
      <alignment horizontal="center" vertical="top"/>
    </xf>
    <xf numFmtId="0" fontId="3" fillId="0" borderId="0" xfId="0" applyFont="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left" vertical="center"/>
    </xf>
    <xf numFmtId="0" fontId="3" fillId="0" borderId="12" xfId="0" applyFont="1" applyBorder="1" applyAlignment="1">
      <alignment horizontal="center"/>
    </xf>
    <xf numFmtId="0" fontId="2" fillId="2" borderId="12" xfId="0" applyFont="1" applyFill="1" applyBorder="1" applyAlignment="1">
      <alignment horizontal="center" vertical="center"/>
    </xf>
    <xf numFmtId="0" fontId="6" fillId="2" borderId="12" xfId="0" applyFont="1" applyFill="1" applyBorder="1" applyAlignment="1">
      <alignment horizontal="left" vertical="center"/>
    </xf>
    <xf numFmtId="0" fontId="8" fillId="0" borderId="7" xfId="0" applyFont="1" applyBorder="1" applyAlignment="1">
      <alignment horizontal="left" vertical="justify"/>
    </xf>
    <xf numFmtId="0" fontId="8" fillId="0" borderId="8" xfId="0" applyFont="1" applyBorder="1" applyAlignment="1">
      <alignment horizontal="left" vertical="justify"/>
    </xf>
    <xf numFmtId="0" fontId="8" fillId="0" borderId="9" xfId="0" applyFont="1" applyBorder="1" applyAlignment="1">
      <alignment horizontal="left" vertical="justify"/>
    </xf>
    <xf numFmtId="0" fontId="2" fillId="0" borderId="12" xfId="0" applyFont="1" applyBorder="1" applyAlignment="1">
      <alignment horizontal="center" wrapText="1"/>
    </xf>
    <xf numFmtId="0" fontId="3" fillId="0" borderId="7" xfId="0" applyFont="1" applyBorder="1" applyAlignment="1">
      <alignment horizontal="justify" vertical="top" wrapText="1"/>
    </xf>
    <xf numFmtId="0" fontId="3" fillId="0" borderId="8" xfId="0" applyFont="1" applyBorder="1" applyAlignment="1">
      <alignment horizontal="justify" vertical="top" wrapText="1"/>
    </xf>
    <xf numFmtId="0" fontId="3" fillId="0" borderId="9" xfId="0" applyFont="1" applyBorder="1" applyAlignment="1">
      <alignment horizontal="justify" vertical="top"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44" fontId="3" fillId="0" borderId="12" xfId="1" applyFont="1" applyFill="1" applyBorder="1" applyAlignment="1">
      <alignment horizontal="center" vertical="center"/>
    </xf>
    <xf numFmtId="0" fontId="2" fillId="2" borderId="12" xfId="0" applyFont="1" applyFill="1" applyBorder="1" applyAlignment="1">
      <alignment horizontal="left" vertical="center"/>
    </xf>
    <xf numFmtId="0" fontId="2" fillId="0" borderId="12" xfId="0" applyFont="1" applyBorder="1" applyAlignment="1">
      <alignment horizont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3" fillId="0" borderId="12" xfId="0" applyFont="1" applyBorder="1" applyAlignment="1">
      <alignment horizontal="left" vertical="center" wrapText="1"/>
    </xf>
    <xf numFmtId="10" fontId="8" fillId="0" borderId="12" xfId="0" applyNumberFormat="1" applyFont="1" applyBorder="1" applyAlignment="1">
      <alignment horizontal="center" vertical="justify"/>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44" fontId="8" fillId="0" borderId="12" xfId="1" applyFont="1" applyFill="1" applyBorder="1" applyAlignment="1">
      <alignment horizontal="center" vertical="justify"/>
    </xf>
    <xf numFmtId="0" fontId="3" fillId="0" borderId="12" xfId="0" applyFont="1" applyBorder="1" applyAlignment="1">
      <alignment horizontal="justify" vertical="top"/>
    </xf>
    <xf numFmtId="0" fontId="7" fillId="2" borderId="12" xfId="0" applyFont="1" applyFill="1" applyBorder="1" applyAlignment="1">
      <alignment horizontal="left" vertical="center"/>
    </xf>
    <xf numFmtId="44" fontId="2" fillId="0" borderId="8" xfId="1" applyFont="1" applyFill="1" applyBorder="1" applyAlignment="1">
      <alignment horizontal="center" vertical="center"/>
    </xf>
    <xf numFmtId="44" fontId="2" fillId="0" borderId="9" xfId="1" applyFont="1" applyFill="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44" fontId="2" fillId="0" borderId="8" xfId="1" applyFont="1" applyFill="1" applyBorder="1" applyAlignment="1">
      <alignment horizontal="right" vertical="center"/>
    </xf>
    <xf numFmtId="44" fontId="2" fillId="0" borderId="9" xfId="1" applyFont="1" applyFill="1" applyBorder="1" applyAlignment="1">
      <alignment horizontal="right" vertical="center"/>
    </xf>
    <xf numFmtId="0" fontId="2" fillId="0" borderId="10" xfId="0" applyFont="1" applyBorder="1" applyAlignment="1">
      <alignment horizontal="center"/>
    </xf>
    <xf numFmtId="0" fontId="2" fillId="0" borderId="0" xfId="0" applyFont="1" applyAlignment="1">
      <alignment horizontal="center"/>
    </xf>
    <xf numFmtId="0" fontId="2" fillId="0" borderId="11" xfId="0" applyFont="1" applyBorder="1" applyAlignment="1">
      <alignment horizontal="center"/>
    </xf>
    <xf numFmtId="44" fontId="2" fillId="3" borderId="12" xfId="1" applyFont="1" applyFill="1" applyBorder="1" applyAlignment="1">
      <alignment horizontal="center" vertical="center"/>
    </xf>
    <xf numFmtId="0" fontId="5" fillId="2" borderId="12" xfId="0" applyFont="1" applyFill="1" applyBorder="1" applyAlignment="1">
      <alignment horizontal="center" vertical="center" wrapText="1"/>
    </xf>
    <xf numFmtId="44" fontId="3" fillId="0" borderId="12" xfId="1" applyFont="1" applyFill="1" applyBorder="1" applyAlignment="1">
      <alignment horizontal="center" vertical="center" wrapText="1"/>
    </xf>
    <xf numFmtId="44" fontId="2" fillId="0" borderId="12" xfId="1" applyFont="1" applyFill="1" applyBorder="1" applyAlignment="1">
      <alignment horizontal="center" vertical="center" wrapText="1"/>
    </xf>
    <xf numFmtId="0" fontId="3" fillId="0" borderId="12" xfId="0" applyFont="1" applyBorder="1" applyAlignment="1">
      <alignment horizontal="justify" vertical="center" wrapText="1"/>
    </xf>
    <xf numFmtId="44" fontId="3" fillId="0" borderId="12" xfId="1" applyFont="1" applyFill="1" applyBorder="1" applyAlignment="1">
      <alignment vertical="center" wrapText="1"/>
    </xf>
    <xf numFmtId="0" fontId="3" fillId="0" borderId="12" xfId="0" applyFont="1" applyBorder="1" applyAlignment="1">
      <alignment horizontal="left" vertical="top" wrapText="1"/>
    </xf>
    <xf numFmtId="44" fontId="3" fillId="0" borderId="12" xfId="1" applyFont="1" applyFill="1" applyBorder="1" applyAlignment="1">
      <alignment vertical="top"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2" xfId="0" applyFont="1" applyBorder="1" applyAlignment="1">
      <alignment horizontal="left" vertical="justify"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5" fillId="0" borderId="12" xfId="0" applyFont="1" applyBorder="1" applyAlignment="1">
      <alignment horizontal="center" vertical="center" wrapText="1"/>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2" borderId="12" xfId="0" applyFont="1" applyFill="1" applyBorder="1" applyAlignment="1">
      <alignment horizontal="left" vertical="center" wrapText="1"/>
    </xf>
    <xf numFmtId="0" fontId="2" fillId="0" borderId="12" xfId="0" applyFont="1" applyBorder="1" applyAlignment="1">
      <alignment horizontal="center" vertical="center" wrapText="1"/>
    </xf>
    <xf numFmtId="0" fontId="2" fillId="0" borderId="12" xfId="0" applyFont="1" applyBorder="1" applyAlignment="1">
      <alignment horizontal="left" vertical="center" wrapText="1"/>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9" xfId="0" applyFont="1" applyBorder="1" applyAlignment="1">
      <alignment horizontal="justify" vertical="center"/>
    </xf>
    <xf numFmtId="0" fontId="3" fillId="0" borderId="0" xfId="0" applyFont="1" applyAlignment="1">
      <alignment horizontal="justify" vertical="justify"/>
    </xf>
    <xf numFmtId="0" fontId="3" fillId="0" borderId="0" xfId="0" applyFont="1" applyAlignment="1">
      <alignment horizontal="center" vertical="center"/>
    </xf>
    <xf numFmtId="0" fontId="3" fillId="0" borderId="7" xfId="0" applyFont="1" applyBorder="1" applyAlignment="1">
      <alignment horizontal="justify" vertical="top"/>
    </xf>
    <xf numFmtId="0" fontId="3" fillId="0" borderId="8" xfId="0" applyFont="1" applyBorder="1" applyAlignment="1">
      <alignment horizontal="justify" vertical="top"/>
    </xf>
    <xf numFmtId="0" fontId="3" fillId="0" borderId="9" xfId="0" applyFont="1" applyBorder="1" applyAlignment="1">
      <alignment horizontal="justify" vertical="top"/>
    </xf>
    <xf numFmtId="0" fontId="3" fillId="0" borderId="12" xfId="0" applyFont="1" applyBorder="1" applyAlignment="1">
      <alignment horizontal="center" vertical="center"/>
    </xf>
    <xf numFmtId="44" fontId="3" fillId="0" borderId="7" xfId="1" applyFont="1" applyFill="1" applyBorder="1" applyAlignment="1">
      <alignment horizontal="center" vertical="center"/>
    </xf>
    <xf numFmtId="44" fontId="3" fillId="0" borderId="8" xfId="1" applyFont="1" applyFill="1" applyBorder="1" applyAlignment="1">
      <alignment horizontal="center" vertical="center"/>
    </xf>
    <xf numFmtId="44" fontId="3" fillId="0" borderId="9" xfId="1" applyFont="1" applyFill="1" applyBorder="1" applyAlignment="1">
      <alignment horizontal="center" vertical="center"/>
    </xf>
    <xf numFmtId="0" fontId="2" fillId="2" borderId="12" xfId="0" applyFont="1" applyFill="1" applyBorder="1" applyAlignment="1">
      <alignment horizontal="center" vertical="center" wrapText="1"/>
    </xf>
    <xf numFmtId="0" fontId="2" fillId="0" borderId="12" xfId="0" applyFont="1" applyBorder="1" applyAlignment="1">
      <alignment horizontal="left" vertical="center"/>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7" xfId="0" applyFont="1" applyFill="1" applyBorder="1" applyAlignment="1">
      <alignment horizontal="center"/>
    </xf>
    <xf numFmtId="0" fontId="2" fillId="2" borderId="8" xfId="0" applyFont="1" applyFill="1" applyBorder="1" applyAlignment="1">
      <alignment horizontal="center"/>
    </xf>
    <xf numFmtId="44" fontId="3" fillId="0" borderId="12" xfId="1" applyFont="1" applyFill="1" applyBorder="1" applyAlignment="1">
      <alignment horizontal="right" vertical="center"/>
    </xf>
    <xf numFmtId="44" fontId="7" fillId="0" borderId="7" xfId="0" applyNumberFormat="1" applyFont="1" applyBorder="1" applyAlignment="1">
      <alignment horizontal="center" vertical="center"/>
    </xf>
    <xf numFmtId="44" fontId="7" fillId="0" borderId="8" xfId="0" applyNumberFormat="1" applyFont="1" applyBorder="1" applyAlignment="1">
      <alignment horizontal="center" vertical="center"/>
    </xf>
    <xf numFmtId="44" fontId="7" fillId="0" borderId="9" xfId="0" applyNumberFormat="1" applyFont="1" applyBorder="1" applyAlignment="1">
      <alignment horizontal="center" vertical="center"/>
    </xf>
    <xf numFmtId="44" fontId="2" fillId="0" borderId="12" xfId="1" applyFont="1" applyFill="1" applyBorder="1" applyAlignment="1">
      <alignment horizontal="center" vertical="center"/>
    </xf>
    <xf numFmtId="0" fontId="6" fillId="2" borderId="12"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6" fillId="0" borderId="11"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5" fillId="2" borderId="12" xfId="0" applyFont="1" applyFill="1" applyBorder="1" applyAlignment="1">
      <alignment horizontal="center" vertical="center"/>
    </xf>
    <xf numFmtId="44" fontId="3" fillId="0" borderId="12" xfId="1" applyFont="1" applyFill="1" applyBorder="1" applyAlignment="1">
      <alignment horizontal="center"/>
    </xf>
    <xf numFmtId="2" fontId="3" fillId="0" borderId="12" xfId="1" applyNumberFormat="1" applyFont="1" applyFill="1" applyBorder="1" applyAlignment="1">
      <alignment horizontal="left" vertical="center"/>
    </xf>
    <xf numFmtId="0" fontId="3" fillId="0" borderId="7" xfId="0" applyFont="1" applyBorder="1" applyAlignment="1">
      <alignment horizontal="left"/>
    </xf>
    <xf numFmtId="0" fontId="3" fillId="0" borderId="8" xfId="0" applyFont="1" applyBorder="1" applyAlignment="1">
      <alignment horizontal="left"/>
    </xf>
    <xf numFmtId="0" fontId="3" fillId="0" borderId="9" xfId="0" applyFont="1" applyBorder="1" applyAlignment="1">
      <alignment horizontal="left"/>
    </xf>
    <xf numFmtId="44" fontId="3" fillId="0" borderId="7" xfId="1" applyFont="1" applyFill="1" applyBorder="1" applyAlignment="1">
      <alignment horizontal="center"/>
    </xf>
    <xf numFmtId="44" fontId="3" fillId="0" borderId="8" xfId="1" applyFont="1" applyFill="1" applyBorder="1" applyAlignment="1">
      <alignment horizontal="center"/>
    </xf>
    <xf numFmtId="44" fontId="3" fillId="0" borderId="9" xfId="1" applyFont="1" applyFill="1" applyBorder="1" applyAlignment="1">
      <alignment horizont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44" fontId="2" fillId="0" borderId="12" xfId="1" applyFont="1" applyFill="1" applyBorder="1" applyAlignment="1">
      <alignment horizontal="center"/>
    </xf>
    <xf numFmtId="0" fontId="12" fillId="0" borderId="0" xfId="0" applyFont="1" applyAlignment="1">
      <alignment horizontal="center" vertical="center" wrapText="1"/>
    </xf>
    <xf numFmtId="0" fontId="3" fillId="0" borderId="0" xfId="0" applyFont="1" applyAlignment="1">
      <alignment horizontal="center"/>
    </xf>
    <xf numFmtId="44" fontId="3" fillId="0" borderId="0" xfId="1" applyFont="1" applyFill="1" applyBorder="1" applyAlignment="1">
      <alignment horizontal="center"/>
    </xf>
    <xf numFmtId="0" fontId="3" fillId="0" borderId="0" xfId="0" applyFont="1" applyAlignment="1">
      <alignment horizontal="center" vertical="justify" wrapText="1"/>
    </xf>
    <xf numFmtId="0" fontId="3" fillId="0" borderId="12" xfId="0" applyFont="1" applyBorder="1" applyAlignment="1">
      <alignment horizontal="left"/>
    </xf>
    <xf numFmtId="1" fontId="3" fillId="0" borderId="12" xfId="0" applyNumberFormat="1" applyFont="1" applyBorder="1" applyAlignment="1">
      <alignment horizontal="center" vertical="center"/>
    </xf>
    <xf numFmtId="0" fontId="3" fillId="0" borderId="10" xfId="0" applyFont="1" applyBorder="1" applyAlignment="1">
      <alignment horizontal="center" vertical="top" wrapText="1"/>
    </xf>
    <xf numFmtId="0" fontId="3" fillId="0" borderId="0" xfId="0" applyFont="1" applyAlignment="1">
      <alignment horizontal="center" vertical="top" wrapText="1"/>
    </xf>
    <xf numFmtId="0" fontId="3" fillId="0" borderId="11" xfId="0" applyFont="1" applyBorder="1" applyAlignment="1">
      <alignment horizontal="center" vertical="top" wrapText="1"/>
    </xf>
    <xf numFmtId="44" fontId="3" fillId="0" borderId="12" xfId="1" applyFont="1" applyFill="1" applyBorder="1" applyAlignment="1">
      <alignment horizontal="right"/>
    </xf>
    <xf numFmtId="0" fontId="3" fillId="0" borderId="12" xfId="0" applyFont="1" applyBorder="1" applyAlignment="1">
      <alignment horizontal="center" vertical="center" wrapText="1"/>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44" fontId="2" fillId="0" borderId="12" xfId="1" applyFont="1" applyFill="1" applyBorder="1" applyAlignment="1">
      <alignment horizontal="right"/>
    </xf>
    <xf numFmtId="0" fontId="3" fillId="0" borderId="12" xfId="0" applyFont="1" applyBorder="1" applyAlignment="1">
      <alignment horizontal="left" wrapText="1"/>
    </xf>
    <xf numFmtId="44" fontId="3" fillId="0" borderId="7" xfId="1" applyFont="1" applyFill="1" applyBorder="1" applyAlignment="1">
      <alignment horizontal="right" vertical="center"/>
    </xf>
    <xf numFmtId="44" fontId="3" fillId="0" borderId="8" xfId="1" applyFont="1" applyFill="1" applyBorder="1" applyAlignment="1">
      <alignment horizontal="right" vertical="center"/>
    </xf>
    <xf numFmtId="44" fontId="3" fillId="0" borderId="9" xfId="1" applyFont="1" applyFill="1" applyBorder="1" applyAlignment="1">
      <alignment horizontal="right" vertical="center"/>
    </xf>
    <xf numFmtId="0" fontId="6" fillId="2" borderId="10" xfId="0" applyFont="1" applyFill="1" applyBorder="1" applyAlignment="1">
      <alignment horizontal="center" vertical="center"/>
    </xf>
    <xf numFmtId="0" fontId="6" fillId="2" borderId="0" xfId="0" applyFont="1" applyFill="1" applyAlignment="1">
      <alignment horizontal="center" vertical="center"/>
    </xf>
    <xf numFmtId="0" fontId="6" fillId="2" borderId="11" xfId="0" applyFont="1" applyFill="1" applyBorder="1" applyAlignment="1">
      <alignment horizontal="center" vertical="center"/>
    </xf>
    <xf numFmtId="0" fontId="2" fillId="2" borderId="12" xfId="0" applyFont="1" applyFill="1" applyBorder="1" applyAlignment="1">
      <alignment vertical="center"/>
    </xf>
    <xf numFmtId="44" fontId="2" fillId="2" borderId="12" xfId="1" applyFont="1" applyFill="1" applyBorder="1" applyAlignment="1">
      <alignment vertical="center"/>
    </xf>
    <xf numFmtId="0" fontId="2" fillId="0" borderId="12" xfId="0" applyFont="1" applyBorder="1" applyAlignment="1">
      <alignment horizontal="left" vertical="top"/>
    </xf>
    <xf numFmtId="0" fontId="6" fillId="2" borderId="10"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1"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44" fontId="2" fillId="2" borderId="7" xfId="1" applyFont="1" applyFill="1" applyBorder="1" applyAlignment="1">
      <alignment horizontal="right" vertical="center"/>
    </xf>
    <xf numFmtId="44" fontId="2" fillId="2" borderId="8" xfId="1" applyFont="1" applyFill="1" applyBorder="1" applyAlignment="1">
      <alignment horizontal="right" vertical="center"/>
    </xf>
    <xf numFmtId="44" fontId="2" fillId="2" borderId="9" xfId="1" applyFont="1" applyFill="1" applyBorder="1" applyAlignment="1">
      <alignment horizontal="righ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1" xfId="0" applyFont="1" applyBorder="1" applyAlignment="1">
      <alignment horizontal="justify" vertical="justify"/>
    </xf>
    <xf numFmtId="0" fontId="3" fillId="0" borderId="2" xfId="0" applyFont="1" applyBorder="1" applyAlignment="1">
      <alignment horizontal="justify" vertical="justify"/>
    </xf>
    <xf numFmtId="0" fontId="3" fillId="0" borderId="3" xfId="0" applyFont="1" applyBorder="1" applyAlignment="1">
      <alignment horizontal="justify" vertical="justify"/>
    </xf>
    <xf numFmtId="0" fontId="3" fillId="0" borderId="4" xfId="0" applyFont="1" applyBorder="1" applyAlignment="1">
      <alignment horizontal="justify" vertical="justify"/>
    </xf>
    <xf numFmtId="0" fontId="3" fillId="0" borderId="5" xfId="0" applyFont="1" applyBorder="1" applyAlignment="1">
      <alignment horizontal="justify" vertical="justify"/>
    </xf>
    <xf numFmtId="0" fontId="3" fillId="0" borderId="6" xfId="0" applyFont="1" applyBorder="1" applyAlignment="1">
      <alignment horizontal="justify" vertical="justify"/>
    </xf>
    <xf numFmtId="0" fontId="3" fillId="0" borderId="1" xfId="0" applyFont="1" applyBorder="1" applyAlignment="1">
      <alignment horizontal="justify" vertical="top" wrapText="1"/>
    </xf>
    <xf numFmtId="0" fontId="3" fillId="0" borderId="2" xfId="0" applyFont="1" applyBorder="1" applyAlignment="1">
      <alignment horizontal="justify" vertical="top" wrapText="1"/>
    </xf>
    <xf numFmtId="0" fontId="3" fillId="0" borderId="3" xfId="0" applyFont="1" applyBorder="1" applyAlignment="1">
      <alignment horizontal="justify" vertical="top"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44" fontId="3" fillId="0" borderId="10" xfId="1" applyFont="1" applyFill="1" applyBorder="1" applyAlignment="1">
      <alignment horizontal="center" vertical="center"/>
    </xf>
    <xf numFmtId="44" fontId="3" fillId="0" borderId="0" xfId="1" applyFont="1" applyFill="1" applyBorder="1" applyAlignment="1">
      <alignment horizontal="center" vertical="center"/>
    </xf>
    <xf numFmtId="44" fontId="3" fillId="0" borderId="11" xfId="1" applyFont="1" applyFill="1" applyBorder="1" applyAlignment="1">
      <alignment horizontal="center" vertical="center"/>
    </xf>
    <xf numFmtId="44" fontId="3" fillId="0" borderId="4" xfId="1" applyFont="1" applyFill="1" applyBorder="1" applyAlignment="1">
      <alignment horizontal="center" vertical="center"/>
    </xf>
    <xf numFmtId="44" fontId="3" fillId="0" borderId="5" xfId="1" applyFont="1" applyFill="1" applyBorder="1" applyAlignment="1">
      <alignment horizontal="center" vertical="center"/>
    </xf>
    <xf numFmtId="44" fontId="3" fillId="0" borderId="6" xfId="1" applyFont="1" applyFill="1" applyBorder="1" applyAlignment="1">
      <alignment horizontal="center" vertical="center"/>
    </xf>
    <xf numFmtId="0" fontId="2" fillId="2" borderId="10" xfId="0" applyFont="1" applyFill="1" applyBorder="1" applyAlignment="1">
      <alignment horizontal="left" vertical="center"/>
    </xf>
    <xf numFmtId="0" fontId="2" fillId="2" borderId="0" xfId="0" applyFont="1" applyFill="1" applyAlignment="1">
      <alignment horizontal="left" vertical="center"/>
    </xf>
    <xf numFmtId="0" fontId="2" fillId="2" borderId="11" xfId="0" applyFont="1" applyFill="1" applyBorder="1" applyAlignment="1">
      <alignment horizontal="left" vertical="center"/>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10" fontId="7" fillId="0" borderId="12" xfId="0" applyNumberFormat="1" applyFont="1" applyBorder="1" applyAlignment="1">
      <alignment horizontal="center" vertical="justify"/>
    </xf>
    <xf numFmtId="0" fontId="2"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44" fontId="2" fillId="0" borderId="9" xfId="1" applyFont="1" applyFill="1" applyBorder="1" applyAlignment="1">
      <alignment horizontal="right" vertical="center" wrapText="1"/>
    </xf>
    <xf numFmtId="44" fontId="2" fillId="0" borderId="12" xfId="1" applyFont="1" applyFill="1" applyBorder="1" applyAlignment="1">
      <alignment horizontal="right" vertical="center" wrapText="1"/>
    </xf>
    <xf numFmtId="0" fontId="2" fillId="2" borderId="8" xfId="0" applyFont="1" applyFill="1" applyBorder="1" applyAlignment="1">
      <alignment horizontal="center" vertical="center" wrapText="1"/>
    </xf>
    <xf numFmtId="0" fontId="3" fillId="0" borderId="10" xfId="0" applyFont="1" applyBorder="1" applyAlignment="1">
      <alignment horizontal="justify" vertical="top" wrapText="1"/>
    </xf>
    <xf numFmtId="0" fontId="3" fillId="0" borderId="0" xfId="0" applyFont="1" applyAlignment="1">
      <alignment horizontal="justify" vertical="top"/>
    </xf>
    <xf numFmtId="0" fontId="3" fillId="0" borderId="11" xfId="0" applyFont="1" applyBorder="1" applyAlignment="1">
      <alignment horizontal="justify" vertical="top"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justify"/>
    </xf>
    <xf numFmtId="0" fontId="3" fillId="0" borderId="2" xfId="0" applyFont="1" applyBorder="1" applyAlignment="1">
      <alignment horizontal="justify" vertical="top"/>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12" xfId="0" applyFont="1" applyBorder="1" applyAlignment="1">
      <alignment horizontal="justify" vertical="justify"/>
    </xf>
    <xf numFmtId="0" fontId="3" fillId="0" borderId="0" xfId="0" applyFont="1" applyAlignment="1">
      <alignment horizontal="justify" vertical="top" wrapText="1"/>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justify" vertical="center" wrapText="1"/>
    </xf>
    <xf numFmtId="0" fontId="2" fillId="0" borderId="0" xfId="0" applyFont="1" applyAlignment="1">
      <alignment horizontal="justify" vertical="center"/>
    </xf>
    <xf numFmtId="0" fontId="2" fillId="0" borderId="11" xfId="0" applyFont="1" applyBorder="1" applyAlignment="1">
      <alignment horizontal="justify" vertical="center"/>
    </xf>
    <xf numFmtId="0" fontId="2" fillId="0" borderId="10" xfId="0" applyFont="1" applyBorder="1" applyAlignment="1">
      <alignment horizontal="left" vertical="top" wrapText="1"/>
    </xf>
    <xf numFmtId="0" fontId="2" fillId="0" borderId="0" xfId="0" applyFont="1" applyAlignment="1">
      <alignment horizontal="left" vertical="top"/>
    </xf>
    <xf numFmtId="0" fontId="2" fillId="0" borderId="11" xfId="0" applyFont="1" applyBorder="1" applyAlignment="1">
      <alignment horizontal="left" vertical="top"/>
    </xf>
    <xf numFmtId="0" fontId="2" fillId="0" borderId="1" xfId="0" applyFont="1" applyBorder="1" applyAlignment="1">
      <alignment horizontal="justify" vertical="center"/>
    </xf>
    <xf numFmtId="0" fontId="3" fillId="0" borderId="2" xfId="0" applyFont="1" applyBorder="1" applyAlignment="1">
      <alignment horizontal="justify" vertical="center"/>
    </xf>
    <xf numFmtId="0" fontId="3" fillId="0" borderId="3" xfId="0" applyFont="1" applyBorder="1" applyAlignment="1">
      <alignment horizontal="justify" vertical="center"/>
    </xf>
    <xf numFmtId="0" fontId="3" fillId="0" borderId="11" xfId="0" applyFont="1" applyBorder="1" applyAlignment="1">
      <alignment horizontal="justify" vertical="top"/>
    </xf>
    <xf numFmtId="0" fontId="3" fillId="0" borderId="10" xfId="0" applyFont="1" applyBorder="1" applyAlignment="1">
      <alignment horizontal="justify" vertical="center" wrapText="1"/>
    </xf>
    <xf numFmtId="0" fontId="3" fillId="0" borderId="0" xfId="0" applyFont="1" applyAlignment="1">
      <alignment horizontal="justify" vertical="center" wrapText="1"/>
    </xf>
    <xf numFmtId="0" fontId="3" fillId="0" borderId="11" xfId="0" applyFont="1" applyBorder="1" applyAlignment="1">
      <alignment horizontal="justify" vertical="center" wrapText="1"/>
    </xf>
    <xf numFmtId="44" fontId="3" fillId="3" borderId="12" xfId="1" applyFont="1" applyFill="1" applyBorder="1" applyAlignment="1">
      <alignment horizontal="center" vertical="center"/>
    </xf>
    <xf numFmtId="44" fontId="2" fillId="3" borderId="8" xfId="1" applyFont="1" applyFill="1" applyBorder="1" applyAlignment="1">
      <alignment horizontal="center" vertical="center"/>
    </xf>
    <xf numFmtId="44" fontId="2" fillId="3" borderId="9" xfId="1" applyFont="1" applyFill="1"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49" fontId="3" fillId="0" borderId="12" xfId="0" applyNumberFormat="1" applyFont="1" applyBorder="1" applyAlignment="1">
      <alignment horizontal="left"/>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10" fillId="2" borderId="12" xfId="0" applyFont="1" applyFill="1" applyBorder="1"/>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vertical="center"/>
    </xf>
    <xf numFmtId="0" fontId="2" fillId="2" borderId="9" xfId="0" applyFont="1" applyFill="1" applyBorder="1" applyAlignment="1">
      <alignment horizontal="left" vertical="center" wrapText="1"/>
    </xf>
    <xf numFmtId="0" fontId="3" fillId="0" borderId="10" xfId="0" applyFont="1" applyBorder="1" applyAlignment="1">
      <alignment horizontal="justify" vertical="center"/>
    </xf>
    <xf numFmtId="0" fontId="3" fillId="0" borderId="0" xfId="0" applyFont="1" applyAlignment="1">
      <alignment horizontal="justify" vertical="center"/>
    </xf>
    <xf numFmtId="0" fontId="3" fillId="0" borderId="11" xfId="0" applyFont="1" applyBorder="1" applyAlignment="1">
      <alignment horizontal="justify" vertic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1" xfId="0" applyFont="1" applyBorder="1" applyAlignment="1">
      <alignment horizontal="justify" vertical="center"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justify" vertical="center"/>
    </xf>
    <xf numFmtId="0" fontId="3" fillId="0" borderId="5" xfId="0" applyFont="1" applyBorder="1" applyAlignment="1">
      <alignment horizontal="justify" vertical="center"/>
    </xf>
    <xf numFmtId="0" fontId="3" fillId="0" borderId="6" xfId="0" applyFont="1" applyBorder="1" applyAlignment="1">
      <alignment horizontal="justify" vertical="center"/>
    </xf>
    <xf numFmtId="0" fontId="3" fillId="0" borderId="1" xfId="0" applyFont="1" applyBorder="1" applyAlignment="1">
      <alignment horizontal="justify" vertical="center"/>
    </xf>
    <xf numFmtId="44" fontId="3" fillId="0" borderId="0" xfId="0" applyNumberFormat="1" applyFont="1" applyAlignment="1">
      <alignment horizontal="center" vertical="center" wrapText="1"/>
    </xf>
    <xf numFmtId="0" fontId="3" fillId="0" borderId="12" xfId="0" applyFont="1" applyBorder="1" applyAlignment="1">
      <alignment horizontal="justify" vertical="top" wrapText="1"/>
    </xf>
    <xf numFmtId="44" fontId="2" fillId="0" borderId="8" xfId="0" applyNumberFormat="1" applyFont="1" applyBorder="1" applyAlignment="1">
      <alignment horizontal="center" vertical="center" wrapText="1"/>
    </xf>
    <xf numFmtId="0" fontId="7" fillId="2" borderId="12" xfId="0" applyFont="1" applyFill="1" applyBorder="1" applyAlignment="1">
      <alignment horizontal="center" vertical="center"/>
    </xf>
    <xf numFmtId="44" fontId="7" fillId="0" borderId="12" xfId="1" applyFont="1" applyFill="1" applyBorder="1" applyAlignment="1">
      <alignment horizontal="center" vertical="justify"/>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4" xfId="0" applyFont="1" applyBorder="1" applyAlignment="1">
      <alignment horizontal="justify" vertical="top" wrapText="1"/>
    </xf>
    <xf numFmtId="0" fontId="3" fillId="0" borderId="5" xfId="0" applyFont="1" applyBorder="1" applyAlignment="1">
      <alignment horizontal="justify" vertical="top" wrapText="1"/>
    </xf>
    <xf numFmtId="0" fontId="3" fillId="0" borderId="6" xfId="0" applyFont="1" applyBorder="1" applyAlignment="1">
      <alignment horizontal="justify" vertical="top" wrapText="1"/>
    </xf>
    <xf numFmtId="4" fontId="2" fillId="0" borderId="12" xfId="1" applyNumberFormat="1" applyFont="1" applyFill="1" applyBorder="1" applyAlignment="1">
      <alignment horizontal="right" vertical="center" wrapText="1"/>
    </xf>
    <xf numFmtId="49" fontId="3" fillId="0" borderId="12" xfId="0" applyNumberFormat="1" applyFont="1" applyBorder="1" applyAlignment="1">
      <alignment horizontal="left" vertical="center" wrapText="1" readingOrder="1"/>
    </xf>
    <xf numFmtId="0" fontId="3" fillId="0" borderId="12" xfId="0" applyFont="1" applyBorder="1" applyAlignment="1">
      <alignment horizontal="left" vertical="center" wrapText="1" readingOrder="1"/>
    </xf>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11" xfId="0" applyFont="1" applyBorder="1" applyAlignment="1">
      <alignment horizontal="lef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2" fillId="0" borderId="12" xfId="0" applyFont="1" applyBorder="1" applyAlignment="1">
      <alignment horizontal="center" vertical="center" wrapText="1" readingOrder="1"/>
    </xf>
    <xf numFmtId="0" fontId="3" fillId="0" borderId="7" xfId="0" applyFont="1" applyBorder="1" applyAlignment="1">
      <alignment horizontal="center" vertical="justify"/>
    </xf>
    <xf numFmtId="0" fontId="3" fillId="0" borderId="8" xfId="0" applyFont="1" applyBorder="1" applyAlignment="1">
      <alignment horizontal="center" vertical="justify"/>
    </xf>
    <xf numFmtId="0" fontId="3" fillId="0" borderId="9" xfId="0" applyFont="1" applyBorder="1" applyAlignment="1">
      <alignment horizontal="center" vertical="justify"/>
    </xf>
    <xf numFmtId="0" fontId="2" fillId="0" borderId="12" xfId="0" applyFont="1" applyBorder="1" applyAlignment="1">
      <alignment horizontal="left" vertical="center" wrapText="1" readingOrder="1"/>
    </xf>
    <xf numFmtId="0" fontId="3" fillId="0" borderId="10" xfId="0" applyFont="1" applyBorder="1" applyAlignment="1">
      <alignment horizontal="center" vertical="justify" wrapText="1"/>
    </xf>
    <xf numFmtId="0" fontId="3" fillId="0" borderId="11" xfId="0" applyFont="1" applyBorder="1" applyAlignment="1">
      <alignment horizontal="center" vertical="justify" wrapText="1"/>
    </xf>
    <xf numFmtId="0" fontId="14" fillId="2" borderId="7" xfId="0" applyFont="1" applyFill="1" applyBorder="1" applyAlignment="1">
      <alignment horizontal="center" vertical="center" wrapText="1" readingOrder="1"/>
    </xf>
    <xf numFmtId="0" fontId="14" fillId="2" borderId="8" xfId="0" applyFont="1" applyFill="1" applyBorder="1" applyAlignment="1">
      <alignment horizontal="center" vertical="center" wrapText="1" readingOrder="1"/>
    </xf>
    <xf numFmtId="0" fontId="2" fillId="0" borderId="7" xfId="0" applyFont="1" applyBorder="1" applyAlignment="1">
      <alignment horizontal="left"/>
    </xf>
    <xf numFmtId="0" fontId="2" fillId="0" borderId="8" xfId="0" applyFont="1" applyBorder="1" applyAlignment="1">
      <alignment horizontal="left"/>
    </xf>
    <xf numFmtId="49" fontId="3" fillId="0" borderId="12" xfId="0" applyNumberFormat="1" applyFont="1" applyBorder="1" applyAlignment="1">
      <alignment horizontal="left" vertical="center"/>
    </xf>
    <xf numFmtId="44" fontId="2" fillId="0" borderId="12" xfId="1" applyFont="1" applyFill="1" applyBorder="1" applyAlignment="1">
      <alignment horizontal="right" vertical="center"/>
    </xf>
    <xf numFmtId="0" fontId="2" fillId="2" borderId="9" xfId="0" applyFont="1" applyFill="1" applyBorder="1" applyAlignment="1">
      <alignment horizontal="center"/>
    </xf>
    <xf numFmtId="44" fontId="2" fillId="2" borderId="12" xfId="1" applyFont="1" applyFill="1" applyBorder="1" applyAlignment="1">
      <alignment horizontal="right" vertical="center"/>
    </xf>
    <xf numFmtId="0" fontId="2" fillId="0" borderId="9" xfId="0" applyFont="1" applyBorder="1" applyAlignment="1">
      <alignment horizontal="left" vertical="center" wrapText="1"/>
    </xf>
    <xf numFmtId="0" fontId="13" fillId="0" borderId="12" xfId="0" applyFont="1" applyBorder="1" applyAlignment="1">
      <alignment horizontal="left" vertical="center"/>
    </xf>
    <xf numFmtId="0" fontId="4" fillId="0" borderId="12" xfId="0" applyFont="1" applyBorder="1" applyAlignment="1">
      <alignment horizontal="center" vertical="top" wrapText="1"/>
    </xf>
    <xf numFmtId="0" fontId="3" fillId="0" borderId="7" xfId="0" applyFont="1" applyBorder="1" applyAlignment="1">
      <alignment horizontal="center" vertical="justify" wrapText="1"/>
    </xf>
    <xf numFmtId="0" fontId="3" fillId="0" borderId="8" xfId="0" applyFont="1" applyBorder="1" applyAlignment="1">
      <alignment horizontal="center" vertical="justify" wrapText="1"/>
    </xf>
    <xf numFmtId="0" fontId="3" fillId="0" borderId="9" xfId="0" applyFont="1" applyBorder="1" applyAlignment="1">
      <alignment horizontal="center" vertical="justify" wrapText="1"/>
    </xf>
    <xf numFmtId="0" fontId="7" fillId="0" borderId="12" xfId="0" applyFont="1" applyBorder="1" applyAlignment="1">
      <alignment horizontal="center"/>
    </xf>
    <xf numFmtId="0" fontId="2" fillId="0" borderId="12" xfId="0" applyFont="1" applyBorder="1" applyAlignment="1">
      <alignment horizontal="center" vertical="center"/>
    </xf>
    <xf numFmtId="0" fontId="8" fillId="2" borderId="12" xfId="0" applyFont="1" applyFill="1" applyBorder="1" applyAlignment="1">
      <alignment horizontal="left" vertical="center"/>
    </xf>
    <xf numFmtId="0" fontId="4" fillId="0" borderId="10" xfId="0" applyFont="1" applyBorder="1" applyAlignment="1">
      <alignment horizontal="center"/>
    </xf>
    <xf numFmtId="0" fontId="4" fillId="0" borderId="0" xfId="0" applyFont="1" applyAlignment="1">
      <alignment horizontal="center"/>
    </xf>
    <xf numFmtId="0" fontId="4" fillId="0" borderId="11"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44" fontId="2" fillId="0" borderId="12" xfId="0" applyNumberFormat="1" applyFont="1" applyBorder="1" applyAlignment="1">
      <alignment horizontal="center" vertical="center"/>
    </xf>
    <xf numFmtId="0" fontId="6" fillId="0" borderId="10" xfId="0" applyFont="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3" fontId="2" fillId="0" borderId="12" xfId="0" applyNumberFormat="1" applyFont="1" applyBorder="1" applyAlignment="1">
      <alignment horizontal="center" vertical="center" readingOrder="1"/>
    </xf>
    <xf numFmtId="0" fontId="3" fillId="0" borderId="4"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6" xfId="0" applyFont="1" applyBorder="1" applyAlignment="1">
      <alignment horizontal="justify" vertical="center" wrapText="1"/>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3" fillId="0" borderId="12" xfId="0" applyFont="1" applyBorder="1" applyAlignment="1">
      <alignment horizontal="justify" vertical="justify" wrapText="1"/>
    </xf>
    <xf numFmtId="0" fontId="3" fillId="0" borderId="11" xfId="0" applyFont="1" applyBorder="1" applyAlignment="1">
      <alignment horizontal="left" vertical="center" wrapText="1"/>
    </xf>
    <xf numFmtId="44" fontId="3" fillId="0" borderId="1" xfId="1" applyFont="1" applyFill="1" applyBorder="1" applyAlignment="1">
      <alignment horizontal="center" vertical="center"/>
    </xf>
    <xf numFmtId="44" fontId="3" fillId="0" borderId="2" xfId="1" applyFont="1" applyFill="1" applyBorder="1" applyAlignment="1">
      <alignment horizontal="center" vertical="center"/>
    </xf>
    <xf numFmtId="44" fontId="3" fillId="0" borderId="3" xfId="1" applyFont="1" applyFill="1" applyBorder="1" applyAlignment="1">
      <alignment horizontal="center" vertical="center"/>
    </xf>
    <xf numFmtId="0" fontId="2" fillId="0" borderId="12" xfId="0" applyFont="1" applyBorder="1" applyAlignment="1">
      <alignment horizontal="left" vertical="center" readingOrder="1"/>
    </xf>
    <xf numFmtId="44" fontId="3" fillId="0" borderId="14" xfId="1" applyFont="1" applyFill="1" applyBorder="1" applyAlignment="1">
      <alignment horizontal="center" vertical="center"/>
    </xf>
    <xf numFmtId="0" fontId="7" fillId="0" borderId="12" xfId="0" applyFont="1" applyBorder="1" applyAlignment="1">
      <alignment horizontal="justify" vertical="center"/>
    </xf>
    <xf numFmtId="44" fontId="2" fillId="0" borderId="8" xfId="0" applyNumberFormat="1" applyFont="1" applyBorder="1" applyAlignment="1">
      <alignment horizontal="center" vertical="center"/>
    </xf>
    <xf numFmtId="0" fontId="3" fillId="0" borderId="4" xfId="0" applyFont="1" applyBorder="1" applyAlignment="1">
      <alignment horizontal="left" vertical="center"/>
    </xf>
    <xf numFmtId="0" fontId="2" fillId="0" borderId="9" xfId="0" applyFont="1" applyBorder="1" applyAlignment="1">
      <alignment horizontal="left" vertical="center"/>
    </xf>
    <xf numFmtId="44" fontId="2" fillId="0" borderId="7" xfId="1" applyFont="1" applyFill="1" applyBorder="1" applyAlignment="1">
      <alignment horizontal="center" vertical="center"/>
    </xf>
    <xf numFmtId="0" fontId="7" fillId="0" borderId="7" xfId="0" applyFont="1" applyBorder="1" applyAlignment="1">
      <alignment horizontal="center" vertical="justify"/>
    </xf>
    <xf numFmtId="0" fontId="7" fillId="0" borderId="8" xfId="0" applyFont="1" applyBorder="1" applyAlignment="1">
      <alignment horizontal="center" vertical="justify"/>
    </xf>
    <xf numFmtId="0" fontId="7" fillId="0" borderId="9" xfId="0" applyFont="1" applyBorder="1" applyAlignment="1">
      <alignment horizontal="center" vertical="justify"/>
    </xf>
    <xf numFmtId="44" fontId="3" fillId="0" borderId="12" xfId="1" applyFont="1" applyBorder="1" applyAlignment="1">
      <alignment horizontal="center" vertical="center"/>
    </xf>
    <xf numFmtId="0" fontId="3" fillId="0" borderId="7"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9" xfId="0" applyFont="1" applyBorder="1" applyAlignment="1">
      <alignment horizontal="justify" vertical="center" wrapText="1"/>
    </xf>
    <xf numFmtId="44" fontId="3" fillId="0" borderId="12" xfId="1" applyFont="1" applyFill="1" applyBorder="1" applyAlignment="1">
      <alignment horizontal="left"/>
    </xf>
    <xf numFmtId="44" fontId="2" fillId="0" borderId="7" xfId="1" applyFont="1" applyFill="1" applyBorder="1" applyAlignment="1">
      <alignment horizont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43" fontId="2" fillId="0" borderId="12" xfId="2" applyFont="1" applyFill="1" applyBorder="1" applyAlignment="1">
      <alignment horizontal="center" vertical="center"/>
    </xf>
    <xf numFmtId="44" fontId="2" fillId="2" borderId="12" xfId="1" applyFont="1" applyFill="1" applyBorder="1" applyAlignment="1">
      <alignment horizontal="center"/>
    </xf>
    <xf numFmtId="44" fontId="2" fillId="2" borderId="7" xfId="1" applyFont="1" applyFill="1" applyBorder="1" applyAlignment="1">
      <alignment horizontal="center"/>
    </xf>
    <xf numFmtId="44" fontId="2" fillId="0" borderId="13" xfId="1" applyFont="1" applyFill="1" applyBorder="1" applyAlignment="1">
      <alignment horizontal="center" vertical="center"/>
    </xf>
    <xf numFmtId="44" fontId="2" fillId="2" borderId="8" xfId="1" applyFont="1" applyFill="1" applyBorder="1" applyAlignment="1">
      <alignment horizontal="center"/>
    </xf>
    <xf numFmtId="0" fontId="13" fillId="0" borderId="13" xfId="0" applyFont="1" applyBorder="1" applyAlignment="1">
      <alignment horizontal="left" vertical="center"/>
    </xf>
    <xf numFmtId="44" fontId="2" fillId="2" borderId="9" xfId="1" applyFont="1" applyFill="1" applyBorder="1" applyAlignment="1">
      <alignment horizontal="center"/>
    </xf>
    <xf numFmtId="44" fontId="2" fillId="0" borderId="8" xfId="1" applyFont="1" applyFill="1" applyBorder="1" applyAlignment="1">
      <alignment horizontal="center"/>
    </xf>
    <xf numFmtId="0" fontId="13" fillId="0" borderId="0" xfId="0" applyFont="1" applyAlignment="1">
      <alignment horizontal="center" vertical="center"/>
    </xf>
  </cellXfs>
  <cellStyles count="4">
    <cellStyle name="Millares" xfId="2" builtinId="3"/>
    <cellStyle name="Moneda" xfId="1" builtinId="4"/>
    <cellStyle name="Normal" xfId="0" builtinId="0"/>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25977</xdr:colOff>
      <xdr:row>0</xdr:row>
      <xdr:rowOff>51953</xdr:rowOff>
    </xdr:from>
    <xdr:to>
      <xdr:col>2</xdr:col>
      <xdr:colOff>415637</xdr:colOff>
      <xdr:row>1</xdr:row>
      <xdr:rowOff>398317</xdr:rowOff>
    </xdr:to>
    <xdr:pic>
      <xdr:nvPicPr>
        <xdr:cNvPr id="3" name="Picture 1">
          <a:extLst>
            <a:ext uri="{FF2B5EF4-FFF2-40B4-BE49-F238E27FC236}">
              <a16:creationId xmlns:a16="http://schemas.microsoft.com/office/drawing/2014/main" xmlns="" id="{A8304659-C167-4B73-8602-B7C58846C58B}"/>
            </a:ext>
          </a:extLst>
        </xdr:cNvPr>
        <xdr:cNvPicPr/>
      </xdr:nvPicPr>
      <xdr:blipFill rotWithShape="1">
        <a:blip xmlns:r="http://schemas.openxmlformats.org/officeDocument/2006/relationships" r:embed="rId1"/>
        <a:stretch>
          <a:fillRect/>
        </a:stretch>
      </xdr:blipFill>
      <xdr:spPr>
        <a:xfrm>
          <a:off x="25977" y="51953"/>
          <a:ext cx="1073728" cy="75334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5"/>
  <sheetViews>
    <sheetView tabSelected="1" topLeftCell="A2" zoomScale="95" zoomScaleNormal="95" zoomScaleSheetLayoutView="110" workbookViewId="0">
      <selection activeCell="S48" sqref="S48"/>
    </sheetView>
  </sheetViews>
  <sheetFormatPr baseColWidth="10" defaultColWidth="11.42578125" defaultRowHeight="15" x14ac:dyDescent="0.25"/>
  <cols>
    <col min="1" max="1" width="4.7109375" style="3" customWidth="1"/>
    <col min="2" max="2" width="5.5703125" style="3" customWidth="1"/>
    <col min="3" max="3" width="11.28515625" style="3" customWidth="1"/>
    <col min="4" max="4" width="19.140625" style="3" customWidth="1"/>
    <col min="5" max="7" width="10.140625" style="3" customWidth="1"/>
    <col min="8" max="9" width="10.42578125" style="3" customWidth="1"/>
    <col min="10" max="10" width="9.85546875" style="3" customWidth="1"/>
    <col min="11" max="11" width="10" style="3" customWidth="1"/>
    <col min="12" max="12" width="10.28515625" style="3" customWidth="1"/>
    <col min="13" max="13" width="10.7109375" style="3" customWidth="1"/>
    <col min="14" max="14" width="10.5703125" style="3" customWidth="1"/>
    <col min="15" max="15" width="10.7109375" style="3" customWidth="1"/>
    <col min="16" max="16" width="12.5703125" style="3" customWidth="1"/>
    <col min="17" max="17" width="14.28515625" bestFit="1" customWidth="1"/>
    <col min="18" max="21" width="11.5703125" bestFit="1" customWidth="1"/>
    <col min="22" max="22" width="14.140625" bestFit="1" customWidth="1"/>
  </cols>
  <sheetData>
    <row r="1" spans="1:16" s="6" customFormat="1" ht="32.25" customHeight="1" x14ac:dyDescent="0.25">
      <c r="A1" s="275" t="s">
        <v>220</v>
      </c>
      <c r="B1" s="276"/>
      <c r="C1" s="276"/>
      <c r="D1" s="276"/>
      <c r="E1" s="276"/>
      <c r="F1" s="276"/>
      <c r="G1" s="276"/>
      <c r="H1" s="276"/>
      <c r="I1" s="276"/>
      <c r="J1" s="276"/>
      <c r="K1" s="276"/>
      <c r="L1" s="276"/>
      <c r="M1" s="276"/>
      <c r="N1" s="276"/>
      <c r="O1" s="276"/>
      <c r="P1" s="277"/>
    </row>
    <row r="2" spans="1:16" s="6" customFormat="1" ht="32.25" customHeight="1" x14ac:dyDescent="0.25">
      <c r="A2" s="165" t="s">
        <v>382</v>
      </c>
      <c r="B2" s="166"/>
      <c r="C2" s="166"/>
      <c r="D2" s="166"/>
      <c r="E2" s="166"/>
      <c r="F2" s="166"/>
      <c r="G2" s="166"/>
      <c r="H2" s="166"/>
      <c r="I2" s="166"/>
      <c r="J2" s="166"/>
      <c r="K2" s="166"/>
      <c r="L2" s="166"/>
      <c r="M2" s="166"/>
      <c r="N2" s="166"/>
      <c r="O2" s="166"/>
      <c r="P2" s="167"/>
    </row>
    <row r="3" spans="1:16" s="6" customFormat="1" x14ac:dyDescent="0.25">
      <c r="A3" s="292"/>
      <c r="B3" s="293"/>
      <c r="C3" s="293"/>
      <c r="D3" s="293"/>
      <c r="E3" s="293"/>
      <c r="F3" s="293"/>
      <c r="G3" s="293"/>
      <c r="H3" s="293"/>
      <c r="I3" s="293"/>
      <c r="J3" s="293"/>
      <c r="K3" s="293"/>
      <c r="L3" s="293"/>
      <c r="M3" s="293"/>
      <c r="N3" s="293"/>
      <c r="O3" s="293"/>
      <c r="P3" s="294"/>
    </row>
    <row r="4" spans="1:16" s="8" customFormat="1" ht="31.5" customHeight="1" x14ac:dyDescent="0.3">
      <c r="A4" s="131" t="s">
        <v>185</v>
      </c>
      <c r="B4" s="278"/>
      <c r="C4" s="278"/>
      <c r="D4" s="278"/>
      <c r="E4" s="278"/>
      <c r="F4" s="278"/>
      <c r="G4" s="278"/>
      <c r="H4" s="278"/>
      <c r="I4" s="278"/>
      <c r="J4" s="278"/>
      <c r="K4" s="278"/>
      <c r="L4" s="278"/>
      <c r="M4" s="278"/>
      <c r="N4" s="278"/>
      <c r="O4" s="278"/>
      <c r="P4" s="131"/>
    </row>
    <row r="5" spans="1:16" s="8" customFormat="1" ht="15.75" customHeight="1" x14ac:dyDescent="0.25">
      <c r="A5" s="279"/>
      <c r="B5" s="280"/>
      <c r="C5" s="280"/>
      <c r="D5" s="280"/>
      <c r="E5" s="280"/>
      <c r="F5" s="280"/>
      <c r="G5" s="280"/>
      <c r="H5" s="280"/>
      <c r="I5" s="280"/>
      <c r="J5" s="280"/>
      <c r="K5" s="280"/>
      <c r="L5" s="280"/>
      <c r="M5" s="280"/>
      <c r="N5" s="280"/>
      <c r="O5" s="280"/>
      <c r="P5" s="281"/>
    </row>
    <row r="6" spans="1:16" s="8" customFormat="1" ht="23.25" customHeight="1" x14ac:dyDescent="0.25">
      <c r="A6" s="105" t="s">
        <v>221</v>
      </c>
      <c r="B6" s="179"/>
      <c r="C6" s="179"/>
      <c r="D6" s="179"/>
      <c r="E6" s="179"/>
      <c r="F6" s="179"/>
      <c r="G6" s="179"/>
      <c r="H6" s="179"/>
      <c r="I6" s="179"/>
      <c r="J6" s="179"/>
      <c r="K6" s="179"/>
      <c r="L6" s="179"/>
      <c r="M6" s="179"/>
      <c r="N6" s="179"/>
      <c r="O6" s="179"/>
      <c r="P6" s="105"/>
    </row>
    <row r="7" spans="1:16" s="8" customFormat="1" ht="29.25" customHeight="1" x14ac:dyDescent="0.25">
      <c r="A7" s="291" t="s">
        <v>131</v>
      </c>
      <c r="B7" s="262"/>
      <c r="C7" s="262"/>
      <c r="D7" s="262"/>
      <c r="E7" s="262"/>
      <c r="F7" s="262"/>
      <c r="G7" s="262"/>
      <c r="H7" s="262"/>
      <c r="I7" s="262"/>
      <c r="J7" s="262"/>
      <c r="K7" s="262"/>
      <c r="L7" s="262"/>
      <c r="M7" s="262"/>
      <c r="N7" s="262"/>
      <c r="O7" s="262"/>
      <c r="P7" s="263"/>
    </row>
    <row r="8" spans="1:16" s="8" customFormat="1" ht="30.75" customHeight="1" x14ac:dyDescent="0.25">
      <c r="A8" s="265" t="s">
        <v>99</v>
      </c>
      <c r="B8" s="266"/>
      <c r="C8" s="266"/>
      <c r="D8" s="266"/>
      <c r="E8" s="266"/>
      <c r="F8" s="266"/>
      <c r="G8" s="266"/>
      <c r="H8" s="266"/>
      <c r="I8" s="266"/>
      <c r="J8" s="266"/>
      <c r="K8" s="266"/>
      <c r="L8" s="266"/>
      <c r="M8" s="266"/>
      <c r="N8" s="266"/>
      <c r="O8" s="266"/>
      <c r="P8" s="267"/>
    </row>
    <row r="9" spans="1:16" s="8" customFormat="1" ht="35.25" customHeight="1" x14ac:dyDescent="0.25">
      <c r="A9" s="265" t="s">
        <v>100</v>
      </c>
      <c r="B9" s="266"/>
      <c r="C9" s="266"/>
      <c r="D9" s="266"/>
      <c r="E9" s="266"/>
      <c r="F9" s="266"/>
      <c r="G9" s="266"/>
      <c r="H9" s="266"/>
      <c r="I9" s="266"/>
      <c r="J9" s="266"/>
      <c r="K9" s="266"/>
      <c r="L9" s="266"/>
      <c r="M9" s="266"/>
      <c r="N9" s="266"/>
      <c r="O9" s="266"/>
      <c r="P9" s="267"/>
    </row>
    <row r="10" spans="1:16" s="8" customFormat="1" ht="35.25" customHeight="1" x14ac:dyDescent="0.25">
      <c r="A10" s="239" t="s">
        <v>101</v>
      </c>
      <c r="B10" s="251"/>
      <c r="C10" s="251"/>
      <c r="D10" s="251"/>
      <c r="E10" s="251"/>
      <c r="F10" s="251"/>
      <c r="G10" s="251"/>
      <c r="H10" s="251"/>
      <c r="I10" s="251"/>
      <c r="J10" s="251"/>
      <c r="K10" s="251"/>
      <c r="L10" s="251"/>
      <c r="M10" s="251"/>
      <c r="N10" s="251"/>
      <c r="O10" s="251"/>
      <c r="P10" s="241"/>
    </row>
    <row r="11" spans="1:16" s="8" customFormat="1" ht="36.75" customHeight="1" x14ac:dyDescent="0.25">
      <c r="A11" s="265" t="s">
        <v>153</v>
      </c>
      <c r="B11" s="266"/>
      <c r="C11" s="266"/>
      <c r="D11" s="266"/>
      <c r="E11" s="266"/>
      <c r="F11" s="266"/>
      <c r="G11" s="266"/>
      <c r="H11" s="266"/>
      <c r="I11" s="266"/>
      <c r="J11" s="266"/>
      <c r="K11" s="266"/>
      <c r="L11" s="266"/>
      <c r="M11" s="266"/>
      <c r="N11" s="266"/>
      <c r="O11" s="266"/>
      <c r="P11" s="267"/>
    </row>
    <row r="12" spans="1:16" s="8" customFormat="1" ht="33.75" customHeight="1" x14ac:dyDescent="0.25">
      <c r="A12" s="265" t="s">
        <v>102</v>
      </c>
      <c r="B12" s="266"/>
      <c r="C12" s="266"/>
      <c r="D12" s="266"/>
      <c r="E12" s="266"/>
      <c r="F12" s="266"/>
      <c r="G12" s="266"/>
      <c r="H12" s="266"/>
      <c r="I12" s="266"/>
      <c r="J12" s="266"/>
      <c r="K12" s="266"/>
      <c r="L12" s="266"/>
      <c r="M12" s="266"/>
      <c r="N12" s="266"/>
      <c r="O12" s="266"/>
      <c r="P12" s="267"/>
    </row>
    <row r="13" spans="1:16" s="8" customFormat="1" ht="18.75" x14ac:dyDescent="0.25">
      <c r="A13" s="279"/>
      <c r="B13" s="280"/>
      <c r="C13" s="280"/>
      <c r="D13" s="280"/>
      <c r="E13" s="280"/>
      <c r="F13" s="280"/>
      <c r="G13" s="280"/>
      <c r="H13" s="280"/>
      <c r="I13" s="280"/>
      <c r="J13" s="280"/>
      <c r="K13" s="280"/>
      <c r="L13" s="280"/>
      <c r="M13" s="280"/>
      <c r="N13" s="280"/>
      <c r="O13" s="280"/>
      <c r="P13" s="281"/>
    </row>
    <row r="14" spans="1:16" s="8" customFormat="1" ht="24" customHeight="1" x14ac:dyDescent="0.25">
      <c r="A14" s="282" t="s">
        <v>222</v>
      </c>
      <c r="B14" s="283"/>
      <c r="C14" s="283"/>
      <c r="D14" s="283"/>
      <c r="E14" s="283"/>
      <c r="F14" s="283"/>
      <c r="G14" s="283"/>
      <c r="H14" s="283"/>
      <c r="I14" s="283"/>
      <c r="J14" s="283"/>
      <c r="K14" s="283"/>
      <c r="L14" s="283"/>
      <c r="M14" s="283"/>
      <c r="N14" s="283"/>
      <c r="O14" s="283"/>
      <c r="P14" s="284"/>
    </row>
    <row r="15" spans="1:16" s="8" customFormat="1" ht="25.5" customHeight="1" x14ac:dyDescent="0.25">
      <c r="A15" s="285" t="s">
        <v>305</v>
      </c>
      <c r="B15" s="286"/>
      <c r="C15" s="286"/>
      <c r="D15" s="286"/>
      <c r="E15" s="286"/>
      <c r="F15" s="286"/>
      <c r="G15" s="286"/>
      <c r="H15" s="286"/>
      <c r="I15" s="286"/>
      <c r="J15" s="286"/>
      <c r="K15" s="286"/>
      <c r="L15" s="286"/>
      <c r="M15" s="286"/>
      <c r="N15" s="286"/>
      <c r="O15" s="286"/>
      <c r="P15" s="287"/>
    </row>
    <row r="16" spans="1:16" s="8" customFormat="1" x14ac:dyDescent="0.25">
      <c r="A16" s="288"/>
      <c r="B16" s="289"/>
      <c r="C16" s="289"/>
      <c r="D16" s="289"/>
      <c r="E16" s="289"/>
      <c r="F16" s="289"/>
      <c r="G16" s="289"/>
      <c r="H16" s="289"/>
      <c r="I16" s="289"/>
      <c r="J16" s="289"/>
      <c r="K16" s="289"/>
      <c r="L16" s="289"/>
      <c r="M16" s="289"/>
      <c r="N16" s="289"/>
      <c r="O16" s="289"/>
      <c r="P16" s="290"/>
    </row>
    <row r="17" spans="1:16" s="8" customFormat="1" ht="24" customHeight="1" x14ac:dyDescent="0.25">
      <c r="A17" s="194" t="s">
        <v>154</v>
      </c>
      <c r="B17" s="195"/>
      <c r="C17" s="195"/>
      <c r="D17" s="195"/>
      <c r="E17" s="195"/>
      <c r="F17" s="195"/>
      <c r="G17" s="195"/>
      <c r="H17" s="195"/>
      <c r="I17" s="195"/>
      <c r="J17" s="195"/>
      <c r="K17" s="195"/>
      <c r="L17" s="195"/>
      <c r="M17" s="195"/>
      <c r="N17" s="195"/>
      <c r="O17" s="195"/>
      <c r="P17" s="196"/>
    </row>
    <row r="18" spans="1:16" s="8" customFormat="1" ht="39" customHeight="1" x14ac:dyDescent="0.25">
      <c r="A18" s="291" t="s">
        <v>306</v>
      </c>
      <c r="B18" s="262"/>
      <c r="C18" s="262"/>
      <c r="D18" s="262"/>
      <c r="E18" s="262"/>
      <c r="F18" s="262"/>
      <c r="G18" s="262"/>
      <c r="H18" s="262"/>
      <c r="I18" s="262"/>
      <c r="J18" s="262"/>
      <c r="K18" s="262"/>
      <c r="L18" s="262"/>
      <c r="M18" s="262"/>
      <c r="N18" s="262"/>
      <c r="O18" s="262"/>
      <c r="P18" s="235"/>
    </row>
    <row r="19" spans="1:16" s="8" customFormat="1" ht="37.5" customHeight="1" x14ac:dyDescent="0.25">
      <c r="A19" s="285" t="s">
        <v>307</v>
      </c>
      <c r="B19" s="286"/>
      <c r="C19" s="286"/>
      <c r="D19" s="286"/>
      <c r="E19" s="286"/>
      <c r="F19" s="286"/>
      <c r="G19" s="286"/>
      <c r="H19" s="286"/>
      <c r="I19" s="286"/>
      <c r="J19" s="286"/>
      <c r="K19" s="286"/>
      <c r="L19" s="286"/>
      <c r="M19" s="286"/>
      <c r="N19" s="286"/>
      <c r="O19" s="286"/>
      <c r="P19" s="287"/>
    </row>
    <row r="20" spans="1:16" s="8" customFormat="1" ht="22.5" customHeight="1" x14ac:dyDescent="0.25">
      <c r="A20" s="295" t="s">
        <v>348</v>
      </c>
      <c r="B20" s="296"/>
      <c r="C20" s="296"/>
      <c r="D20" s="296"/>
      <c r="E20" s="296"/>
      <c r="F20" s="296"/>
      <c r="G20" s="296"/>
      <c r="H20" s="296"/>
      <c r="I20" s="296"/>
      <c r="J20" s="296"/>
      <c r="K20" s="296"/>
      <c r="L20" s="296"/>
      <c r="M20" s="296"/>
      <c r="N20" s="296"/>
      <c r="O20" s="296"/>
      <c r="P20" s="297"/>
    </row>
    <row r="21" spans="1:16" s="8" customFormat="1" ht="51" customHeight="1" x14ac:dyDescent="0.25">
      <c r="A21" s="298" t="s">
        <v>372</v>
      </c>
      <c r="B21" s="262"/>
      <c r="C21" s="262"/>
      <c r="D21" s="262"/>
      <c r="E21" s="262"/>
      <c r="F21" s="262"/>
      <c r="G21" s="262"/>
      <c r="H21" s="262"/>
      <c r="I21" s="262"/>
      <c r="J21" s="262"/>
      <c r="K21" s="262"/>
      <c r="L21" s="262"/>
      <c r="M21" s="262"/>
      <c r="N21" s="262"/>
      <c r="O21" s="262"/>
      <c r="P21" s="263"/>
    </row>
    <row r="22" spans="1:16" s="8" customFormat="1" ht="49.5" customHeight="1" x14ac:dyDescent="0.25">
      <c r="A22" s="265" t="s">
        <v>361</v>
      </c>
      <c r="B22" s="266"/>
      <c r="C22" s="266"/>
      <c r="D22" s="266"/>
      <c r="E22" s="266"/>
      <c r="F22" s="266"/>
      <c r="G22" s="266"/>
      <c r="H22" s="266"/>
      <c r="I22" s="266"/>
      <c r="J22" s="266"/>
      <c r="K22" s="266"/>
      <c r="L22" s="266"/>
      <c r="M22" s="266"/>
      <c r="N22" s="266"/>
      <c r="O22" s="266"/>
      <c r="P22" s="267"/>
    </row>
    <row r="23" spans="1:16" s="8" customFormat="1" ht="19.5" customHeight="1" x14ac:dyDescent="0.25">
      <c r="A23" s="261" t="s">
        <v>210</v>
      </c>
      <c r="B23" s="262"/>
      <c r="C23" s="262"/>
      <c r="D23" s="262"/>
      <c r="E23" s="262"/>
      <c r="F23" s="262"/>
      <c r="G23" s="262"/>
      <c r="H23" s="262"/>
      <c r="I23" s="262"/>
      <c r="J23" s="262"/>
      <c r="K23" s="262"/>
      <c r="L23" s="262"/>
      <c r="M23" s="262"/>
      <c r="N23" s="262"/>
      <c r="O23" s="262"/>
      <c r="P23" s="263"/>
    </row>
    <row r="24" spans="1:16" s="8" customFormat="1" ht="65.25" customHeight="1" x14ac:dyDescent="0.25">
      <c r="A24" s="255" t="s">
        <v>308</v>
      </c>
      <c r="B24" s="256"/>
      <c r="C24" s="256"/>
      <c r="D24" s="256"/>
      <c r="E24" s="256"/>
      <c r="F24" s="256"/>
      <c r="G24" s="256"/>
      <c r="H24" s="256"/>
      <c r="I24" s="256"/>
      <c r="J24" s="256"/>
      <c r="K24" s="256"/>
      <c r="L24" s="256"/>
      <c r="M24" s="256"/>
      <c r="N24" s="256"/>
      <c r="O24" s="256"/>
      <c r="P24" s="257"/>
    </row>
    <row r="25" spans="1:16" s="8" customFormat="1" ht="143.25" customHeight="1" x14ac:dyDescent="0.25">
      <c r="A25" s="255" t="s">
        <v>309</v>
      </c>
      <c r="B25" s="256"/>
      <c r="C25" s="256"/>
      <c r="D25" s="256"/>
      <c r="E25" s="256"/>
      <c r="F25" s="256"/>
      <c r="G25" s="256"/>
      <c r="H25" s="256"/>
      <c r="I25" s="256"/>
      <c r="J25" s="256"/>
      <c r="K25" s="256"/>
      <c r="L25" s="256"/>
      <c r="M25" s="256"/>
      <c r="N25" s="256"/>
      <c r="O25" s="256"/>
      <c r="P25" s="257"/>
    </row>
    <row r="26" spans="1:16" s="8" customFormat="1" ht="182.25" customHeight="1" x14ac:dyDescent="0.25">
      <c r="A26" s="258" t="s">
        <v>423</v>
      </c>
      <c r="B26" s="259"/>
      <c r="C26" s="259"/>
      <c r="D26" s="259"/>
      <c r="E26" s="259"/>
      <c r="F26" s="259"/>
      <c r="G26" s="259"/>
      <c r="H26" s="259"/>
      <c r="I26" s="259"/>
      <c r="J26" s="259"/>
      <c r="K26" s="259"/>
      <c r="L26" s="259"/>
      <c r="M26" s="259"/>
      <c r="N26" s="259"/>
      <c r="O26" s="259"/>
      <c r="P26" s="260"/>
    </row>
    <row r="27" spans="1:16" s="8" customFormat="1" ht="63" customHeight="1" x14ac:dyDescent="0.25">
      <c r="A27" s="239" t="s">
        <v>354</v>
      </c>
      <c r="B27" s="240"/>
      <c r="C27" s="240"/>
      <c r="D27" s="240"/>
      <c r="E27" s="240"/>
      <c r="F27" s="240"/>
      <c r="G27" s="240"/>
      <c r="H27" s="240"/>
      <c r="I27" s="240"/>
      <c r="J27" s="240"/>
      <c r="K27" s="240"/>
      <c r="L27" s="240"/>
      <c r="M27" s="240"/>
      <c r="N27" s="240"/>
      <c r="O27" s="240"/>
      <c r="P27" s="264"/>
    </row>
    <row r="28" spans="1:16" s="8" customFormat="1" ht="93" customHeight="1" x14ac:dyDescent="0.25">
      <c r="A28" s="271" t="s">
        <v>310</v>
      </c>
      <c r="B28" s="272"/>
      <c r="C28" s="272"/>
      <c r="D28" s="272"/>
      <c r="E28" s="272"/>
      <c r="F28" s="272"/>
      <c r="G28" s="272"/>
      <c r="H28" s="272"/>
      <c r="I28" s="272"/>
      <c r="J28" s="272"/>
      <c r="K28" s="272"/>
      <c r="L28" s="272"/>
      <c r="M28" s="272"/>
      <c r="N28" s="272"/>
      <c r="O28" s="272"/>
      <c r="P28" s="273"/>
    </row>
    <row r="29" spans="1:16" s="8" customFormat="1" ht="64.5" customHeight="1" x14ac:dyDescent="0.25">
      <c r="A29" s="108" t="s">
        <v>396</v>
      </c>
      <c r="B29" s="109"/>
      <c r="C29" s="109"/>
      <c r="D29" s="109"/>
      <c r="E29" s="109"/>
      <c r="F29" s="109"/>
      <c r="G29" s="109"/>
      <c r="H29" s="109"/>
      <c r="I29" s="109"/>
      <c r="J29" s="109"/>
      <c r="K29" s="109"/>
      <c r="L29" s="109"/>
      <c r="M29" s="109"/>
      <c r="N29" s="109"/>
      <c r="O29" s="109"/>
      <c r="P29" s="110"/>
    </row>
    <row r="30" spans="1:16" s="8" customFormat="1" ht="12" customHeight="1" x14ac:dyDescent="0.25">
      <c r="A30" s="265"/>
      <c r="B30" s="266"/>
      <c r="C30" s="266"/>
      <c r="D30" s="266"/>
      <c r="E30" s="266"/>
      <c r="F30" s="266"/>
      <c r="G30" s="266"/>
      <c r="H30" s="266"/>
      <c r="I30" s="266"/>
      <c r="J30" s="266"/>
      <c r="K30" s="266"/>
      <c r="L30" s="266"/>
      <c r="M30" s="266"/>
      <c r="N30" s="266"/>
      <c r="O30" s="266"/>
      <c r="P30" s="267"/>
    </row>
    <row r="31" spans="1:16" s="8" customFormat="1" ht="15" customHeight="1" x14ac:dyDescent="0.25">
      <c r="A31" s="120" t="s">
        <v>112</v>
      </c>
      <c r="B31" s="120"/>
      <c r="C31" s="120"/>
      <c r="D31" s="120"/>
      <c r="E31" s="120" t="s">
        <v>126</v>
      </c>
      <c r="F31" s="120"/>
      <c r="G31" s="120" t="s">
        <v>114</v>
      </c>
      <c r="H31" s="120"/>
      <c r="I31" s="120"/>
      <c r="J31" s="120"/>
      <c r="K31" s="120"/>
      <c r="L31" s="120" t="s">
        <v>385</v>
      </c>
      <c r="M31" s="120"/>
      <c r="N31" s="120"/>
      <c r="O31" s="120"/>
      <c r="P31" s="120"/>
    </row>
    <row r="32" spans="1:16" s="8" customFormat="1" ht="15" customHeight="1" x14ac:dyDescent="0.25">
      <c r="A32" s="40" t="s">
        <v>127</v>
      </c>
      <c r="B32" s="40"/>
      <c r="C32" s="40"/>
      <c r="D32" s="40"/>
      <c r="E32" s="66" t="s">
        <v>110</v>
      </c>
      <c r="F32" s="66"/>
      <c r="G32" s="116" t="s">
        <v>138</v>
      </c>
      <c r="H32" s="116"/>
      <c r="I32" s="116"/>
      <c r="J32" s="116"/>
      <c r="K32" s="116"/>
      <c r="L32" s="268">
        <f>7267915.18+344154.5</f>
        <v>7612069.6799999997</v>
      </c>
      <c r="M32" s="268"/>
      <c r="N32" s="268"/>
      <c r="O32" s="268"/>
      <c r="P32" s="268"/>
    </row>
    <row r="33" spans="1:16" s="8" customFormat="1" ht="16.5" customHeight="1" x14ac:dyDescent="0.25">
      <c r="A33" s="274" t="s">
        <v>113</v>
      </c>
      <c r="B33" s="274"/>
      <c r="C33" s="274"/>
      <c r="D33" s="274"/>
      <c r="E33" s="172" t="s">
        <v>111</v>
      </c>
      <c r="F33" s="172"/>
      <c r="G33" s="116" t="s">
        <v>115</v>
      </c>
      <c r="H33" s="116"/>
      <c r="I33" s="116"/>
      <c r="J33" s="116"/>
      <c r="K33" s="116"/>
      <c r="L33" s="268">
        <v>767741.7</v>
      </c>
      <c r="M33" s="268"/>
      <c r="N33" s="268"/>
      <c r="O33" s="268"/>
      <c r="P33" s="268"/>
    </row>
    <row r="34" spans="1:16" s="8" customFormat="1" x14ac:dyDescent="0.25">
      <c r="A34" s="252" t="s">
        <v>125</v>
      </c>
      <c r="B34" s="253"/>
      <c r="C34" s="253"/>
      <c r="D34" s="253"/>
      <c r="E34" s="253"/>
      <c r="F34" s="253"/>
      <c r="G34" s="253"/>
      <c r="H34" s="253"/>
      <c r="I34" s="253"/>
      <c r="J34" s="253"/>
      <c r="K34" s="253"/>
      <c r="L34" s="269">
        <f>SUM(L32:P33)</f>
        <v>8379811.3799999999</v>
      </c>
      <c r="M34" s="269"/>
      <c r="N34" s="269"/>
      <c r="O34" s="269"/>
      <c r="P34" s="270"/>
    </row>
    <row r="35" spans="1:16" s="8" customFormat="1" x14ac:dyDescent="0.25">
      <c r="A35" s="252"/>
      <c r="B35" s="253"/>
      <c r="C35" s="253"/>
      <c r="D35" s="253"/>
      <c r="E35" s="253"/>
      <c r="F35" s="253"/>
      <c r="G35" s="253"/>
      <c r="H35" s="253"/>
      <c r="I35" s="253"/>
      <c r="J35" s="253"/>
      <c r="K35" s="253"/>
      <c r="L35" s="253"/>
      <c r="M35" s="253"/>
      <c r="N35" s="253"/>
      <c r="O35" s="253"/>
      <c r="P35" s="254"/>
    </row>
    <row r="36" spans="1:16" s="8" customFormat="1" ht="20.25" customHeight="1" x14ac:dyDescent="0.25">
      <c r="A36" s="61" t="s">
        <v>155</v>
      </c>
      <c r="B36" s="61"/>
      <c r="C36" s="61"/>
      <c r="D36" s="61"/>
      <c r="E36" s="61"/>
      <c r="F36" s="61"/>
      <c r="G36" s="61"/>
      <c r="H36" s="61"/>
      <c r="I36" s="61"/>
      <c r="J36" s="61"/>
      <c r="K36" s="61"/>
      <c r="L36" s="61"/>
      <c r="M36" s="61"/>
      <c r="N36" s="61"/>
      <c r="O36" s="61"/>
      <c r="P36" s="61"/>
    </row>
    <row r="37" spans="1:16" s="8" customFormat="1" ht="103.5" customHeight="1" x14ac:dyDescent="0.25">
      <c r="A37" s="212" t="s">
        <v>397</v>
      </c>
      <c r="B37" s="246"/>
      <c r="C37" s="246"/>
      <c r="D37" s="246"/>
      <c r="E37" s="246"/>
      <c r="F37" s="246"/>
      <c r="G37" s="246"/>
      <c r="H37" s="246"/>
      <c r="I37" s="246"/>
      <c r="J37" s="246"/>
      <c r="K37" s="246"/>
      <c r="L37" s="246"/>
      <c r="M37" s="246"/>
      <c r="N37" s="246"/>
      <c r="O37" s="246"/>
      <c r="P37" s="214"/>
    </row>
    <row r="38" spans="1:16" s="8" customFormat="1" ht="31.5" customHeight="1" x14ac:dyDescent="0.25">
      <c r="A38" s="239" t="s">
        <v>362</v>
      </c>
      <c r="B38" s="240"/>
      <c r="C38" s="240"/>
      <c r="D38" s="240"/>
      <c r="E38" s="240"/>
      <c r="F38" s="240"/>
      <c r="G38" s="240"/>
      <c r="H38" s="240"/>
      <c r="I38" s="240"/>
      <c r="J38" s="240"/>
      <c r="K38" s="240"/>
      <c r="L38" s="240"/>
      <c r="M38" s="240"/>
      <c r="N38" s="240"/>
      <c r="O38" s="240"/>
      <c r="P38" s="241"/>
    </row>
    <row r="39" spans="1:16" s="8" customFormat="1" ht="62.25" customHeight="1" x14ac:dyDescent="0.25">
      <c r="A39" s="239" t="s">
        <v>370</v>
      </c>
      <c r="B39" s="251"/>
      <c r="C39" s="251"/>
      <c r="D39" s="251"/>
      <c r="E39" s="251"/>
      <c r="F39" s="251"/>
      <c r="G39" s="251"/>
      <c r="H39" s="251"/>
      <c r="I39" s="251"/>
      <c r="J39" s="251"/>
      <c r="K39" s="251"/>
      <c r="L39" s="251"/>
      <c r="M39" s="251"/>
      <c r="N39" s="251"/>
      <c r="O39" s="251"/>
      <c r="P39" s="241"/>
    </row>
    <row r="40" spans="1:16" s="8" customFormat="1" x14ac:dyDescent="0.25">
      <c r="A40" s="247"/>
      <c r="B40" s="248"/>
      <c r="C40" s="248"/>
      <c r="D40" s="248"/>
      <c r="E40" s="248"/>
      <c r="F40" s="248"/>
      <c r="G40" s="248"/>
      <c r="H40" s="248"/>
      <c r="I40" s="248"/>
      <c r="J40" s="248"/>
      <c r="K40" s="248"/>
      <c r="L40" s="248"/>
      <c r="M40" s="248"/>
      <c r="N40" s="248"/>
      <c r="O40" s="248"/>
      <c r="P40" s="249"/>
    </row>
    <row r="41" spans="1:16" s="1" customFormat="1" ht="19.5" customHeight="1" x14ac:dyDescent="0.25">
      <c r="A41" s="194" t="s">
        <v>157</v>
      </c>
      <c r="B41" s="195"/>
      <c r="C41" s="195"/>
      <c r="D41" s="195"/>
      <c r="E41" s="195"/>
      <c r="F41" s="195"/>
      <c r="G41" s="195"/>
      <c r="H41" s="195"/>
      <c r="I41" s="195"/>
      <c r="J41" s="195"/>
      <c r="K41" s="195"/>
      <c r="L41" s="195"/>
      <c r="M41" s="195"/>
      <c r="N41" s="195"/>
      <c r="O41" s="195"/>
      <c r="P41" s="196"/>
    </row>
    <row r="42" spans="1:16" s="1" customFormat="1" ht="76.5" customHeight="1" x14ac:dyDescent="0.25">
      <c r="A42" s="212" t="s">
        <v>156</v>
      </c>
      <c r="B42" s="213"/>
      <c r="C42" s="213"/>
      <c r="D42" s="213"/>
      <c r="E42" s="213"/>
      <c r="F42" s="213"/>
      <c r="G42" s="213"/>
      <c r="H42" s="213"/>
      <c r="I42" s="213"/>
      <c r="J42" s="213"/>
      <c r="K42" s="213"/>
      <c r="L42" s="213"/>
      <c r="M42" s="213"/>
      <c r="N42" s="213"/>
      <c r="O42" s="213"/>
      <c r="P42" s="214"/>
    </row>
    <row r="43" spans="1:16" s="1" customFormat="1" x14ac:dyDescent="0.25">
      <c r="A43" s="54"/>
      <c r="B43" s="55"/>
      <c r="C43" s="55"/>
      <c r="D43" s="55"/>
      <c r="E43" s="55"/>
      <c r="F43" s="55"/>
      <c r="G43" s="55"/>
      <c r="H43" s="55"/>
      <c r="I43" s="55"/>
      <c r="J43" s="55"/>
      <c r="K43" s="55"/>
      <c r="L43" s="55"/>
      <c r="M43" s="55"/>
      <c r="N43" s="55"/>
      <c r="O43" s="55"/>
      <c r="P43" s="56"/>
    </row>
    <row r="44" spans="1:16" ht="21.75" customHeight="1" x14ac:dyDescent="0.25">
      <c r="A44" s="194" t="s">
        <v>226</v>
      </c>
      <c r="B44" s="195"/>
      <c r="C44" s="195"/>
      <c r="D44" s="195"/>
      <c r="E44" s="195"/>
      <c r="F44" s="195"/>
      <c r="G44" s="195"/>
      <c r="H44" s="195"/>
      <c r="I44" s="195"/>
      <c r="J44" s="195"/>
      <c r="K44" s="195"/>
      <c r="L44" s="195"/>
      <c r="M44" s="195"/>
      <c r="N44" s="195"/>
      <c r="O44" s="195"/>
      <c r="P44" s="196"/>
    </row>
    <row r="45" spans="1:16" ht="24" customHeight="1" x14ac:dyDescent="0.25">
      <c r="A45" s="51" t="s">
        <v>311</v>
      </c>
      <c r="B45" s="52"/>
      <c r="C45" s="52"/>
      <c r="D45" s="52"/>
      <c r="E45" s="52"/>
      <c r="F45" s="52"/>
      <c r="G45" s="52"/>
      <c r="H45" s="52"/>
      <c r="I45" s="52"/>
      <c r="J45" s="52"/>
      <c r="K45" s="52"/>
      <c r="L45" s="52"/>
      <c r="M45" s="52"/>
      <c r="N45" s="52"/>
      <c r="O45" s="52"/>
      <c r="P45" s="53"/>
    </row>
    <row r="46" spans="1:16" x14ac:dyDescent="0.25">
      <c r="A46" s="242"/>
      <c r="B46" s="243"/>
      <c r="C46" s="243"/>
      <c r="D46" s="243"/>
      <c r="E46" s="243"/>
      <c r="F46" s="243"/>
      <c r="G46" s="243"/>
      <c r="H46" s="243"/>
      <c r="I46" s="243"/>
      <c r="J46" s="243"/>
      <c r="K46" s="243"/>
      <c r="L46" s="243"/>
      <c r="M46" s="243"/>
      <c r="N46" s="243"/>
      <c r="O46" s="243"/>
      <c r="P46" s="244"/>
    </row>
    <row r="47" spans="1:16" ht="20.25" customHeight="1" x14ac:dyDescent="0.25">
      <c r="A47" s="194" t="s">
        <v>227</v>
      </c>
      <c r="B47" s="195"/>
      <c r="C47" s="195"/>
      <c r="D47" s="195"/>
      <c r="E47" s="195"/>
      <c r="F47" s="195"/>
      <c r="G47" s="195"/>
      <c r="H47" s="195"/>
      <c r="I47" s="195"/>
      <c r="J47" s="195"/>
      <c r="K47" s="195"/>
      <c r="L47" s="195"/>
      <c r="M47" s="195"/>
      <c r="N47" s="195"/>
      <c r="O47" s="195"/>
      <c r="P47" s="196"/>
    </row>
    <row r="48" spans="1:16" ht="62.25" customHeight="1" x14ac:dyDescent="0.25">
      <c r="A48" s="90" t="s">
        <v>425</v>
      </c>
      <c r="B48" s="90"/>
      <c r="C48" s="90"/>
      <c r="D48" s="90"/>
      <c r="E48" s="90"/>
      <c r="F48" s="90"/>
      <c r="G48" s="90"/>
      <c r="H48" s="90"/>
      <c r="I48" s="90"/>
      <c r="J48" s="90"/>
      <c r="K48" s="90"/>
      <c r="L48" s="90"/>
      <c r="M48" s="90"/>
      <c r="N48" s="90"/>
      <c r="O48" s="90"/>
      <c r="P48" s="90"/>
    </row>
    <row r="49" spans="1:16" x14ac:dyDescent="0.25">
      <c r="A49" s="94"/>
      <c r="B49" s="95"/>
      <c r="C49" s="95"/>
      <c r="D49" s="95"/>
      <c r="E49" s="95"/>
      <c r="F49" s="95"/>
      <c r="G49" s="95"/>
      <c r="H49" s="95"/>
      <c r="I49" s="95"/>
      <c r="J49" s="95"/>
      <c r="K49" s="95"/>
      <c r="L49" s="95"/>
      <c r="M49" s="95"/>
      <c r="N49" s="95"/>
      <c r="O49" s="95"/>
      <c r="P49" s="96"/>
    </row>
    <row r="50" spans="1:16" ht="24.75" customHeight="1" x14ac:dyDescent="0.25">
      <c r="A50" s="194" t="s">
        <v>228</v>
      </c>
      <c r="B50" s="195"/>
      <c r="C50" s="195"/>
      <c r="D50" s="195"/>
      <c r="E50" s="195"/>
      <c r="F50" s="195"/>
      <c r="G50" s="195"/>
      <c r="H50" s="195"/>
      <c r="I50" s="195"/>
      <c r="J50" s="195"/>
      <c r="K50" s="195"/>
      <c r="L50" s="195"/>
      <c r="M50" s="195"/>
      <c r="N50" s="195"/>
      <c r="O50" s="195"/>
      <c r="P50" s="196"/>
    </row>
    <row r="51" spans="1:16" ht="30.75" customHeight="1" x14ac:dyDescent="0.25">
      <c r="A51" s="250" t="s">
        <v>398</v>
      </c>
      <c r="B51" s="250"/>
      <c r="C51" s="250"/>
      <c r="D51" s="250"/>
      <c r="E51" s="250"/>
      <c r="F51" s="250"/>
      <c r="G51" s="250"/>
      <c r="H51" s="250"/>
      <c r="I51" s="250"/>
      <c r="J51" s="250"/>
      <c r="K51" s="250"/>
      <c r="L51" s="250"/>
      <c r="M51" s="250"/>
      <c r="N51" s="250"/>
      <c r="O51" s="250"/>
      <c r="P51" s="250"/>
    </row>
    <row r="52" spans="1:16" x14ac:dyDescent="0.25">
      <c r="A52" s="245"/>
      <c r="B52" s="245"/>
      <c r="C52" s="245"/>
      <c r="D52" s="245"/>
      <c r="E52" s="245"/>
      <c r="F52" s="245"/>
      <c r="G52" s="245"/>
      <c r="H52" s="245"/>
      <c r="I52" s="245"/>
      <c r="J52" s="245"/>
      <c r="K52" s="245"/>
      <c r="L52" s="245"/>
      <c r="M52" s="245"/>
      <c r="N52" s="245"/>
      <c r="O52" s="245"/>
      <c r="P52" s="245"/>
    </row>
    <row r="53" spans="1:16" s="1" customFormat="1" ht="30" customHeight="1" x14ac:dyDescent="0.25">
      <c r="A53" s="122" t="s">
        <v>112</v>
      </c>
      <c r="B53" s="238"/>
      <c r="C53" s="238"/>
      <c r="D53" s="123"/>
      <c r="E53" s="122" t="s">
        <v>126</v>
      </c>
      <c r="F53" s="123"/>
      <c r="G53" s="122" t="s">
        <v>114</v>
      </c>
      <c r="H53" s="238"/>
      <c r="I53" s="238"/>
      <c r="J53" s="238"/>
      <c r="K53" s="123"/>
      <c r="L53" s="122" t="s">
        <v>385</v>
      </c>
      <c r="M53" s="238"/>
      <c r="N53" s="238"/>
      <c r="O53" s="238"/>
      <c r="P53" s="123"/>
    </row>
    <row r="54" spans="1:16" s="1" customFormat="1" ht="21" customHeight="1" x14ac:dyDescent="0.25">
      <c r="A54" s="51" t="s">
        <v>127</v>
      </c>
      <c r="B54" s="52"/>
      <c r="C54" s="52"/>
      <c r="D54" s="53"/>
      <c r="E54" s="66" t="s">
        <v>110</v>
      </c>
      <c r="F54" s="66"/>
      <c r="G54" s="116" t="s">
        <v>137</v>
      </c>
      <c r="H54" s="116"/>
      <c r="I54" s="116"/>
      <c r="J54" s="116"/>
      <c r="K54" s="116"/>
      <c r="L54" s="268">
        <v>7612069.6799999997</v>
      </c>
      <c r="M54" s="268"/>
      <c r="N54" s="268"/>
      <c r="O54" s="268"/>
      <c r="P54" s="268"/>
    </row>
    <row r="55" spans="1:16" s="1" customFormat="1" ht="20.25" customHeight="1" x14ac:dyDescent="0.25">
      <c r="A55" s="335" t="s">
        <v>113</v>
      </c>
      <c r="B55" s="335"/>
      <c r="C55" s="335"/>
      <c r="D55" s="335"/>
      <c r="E55" s="66" t="s">
        <v>111</v>
      </c>
      <c r="F55" s="66"/>
      <c r="G55" s="116" t="s">
        <v>115</v>
      </c>
      <c r="H55" s="116"/>
      <c r="I55" s="116"/>
      <c r="J55" s="116"/>
      <c r="K55" s="116"/>
      <c r="L55" s="268">
        <v>767741.7</v>
      </c>
      <c r="M55" s="268"/>
      <c r="N55" s="268"/>
      <c r="O55" s="268"/>
      <c r="P55" s="268"/>
    </row>
    <row r="56" spans="1:16" s="1" customFormat="1" x14ac:dyDescent="0.25">
      <c r="A56" s="333" t="s">
        <v>139</v>
      </c>
      <c r="B56" s="334"/>
      <c r="C56" s="334"/>
      <c r="D56" s="334"/>
      <c r="E56" s="334"/>
      <c r="F56" s="334"/>
      <c r="G56" s="334"/>
      <c r="H56" s="334"/>
      <c r="I56" s="334"/>
      <c r="J56" s="334"/>
      <c r="K56" s="334"/>
      <c r="L56" s="269">
        <f>SUM(L54:P55)</f>
        <v>8379811.3799999999</v>
      </c>
      <c r="M56" s="269"/>
      <c r="N56" s="269"/>
      <c r="O56" s="269"/>
      <c r="P56" s="270"/>
    </row>
    <row r="57" spans="1:16" x14ac:dyDescent="0.25">
      <c r="A57" s="325"/>
      <c r="B57" s="326"/>
      <c r="C57" s="326"/>
      <c r="D57" s="326"/>
      <c r="E57" s="326"/>
      <c r="F57" s="326"/>
      <c r="G57" s="326"/>
      <c r="H57" s="326"/>
      <c r="I57" s="326"/>
      <c r="J57" s="326"/>
      <c r="K57" s="326"/>
      <c r="L57" s="326"/>
      <c r="M57" s="326"/>
      <c r="N57" s="326"/>
      <c r="O57" s="326"/>
      <c r="P57" s="327"/>
    </row>
    <row r="58" spans="1:16" ht="21.75" customHeight="1" x14ac:dyDescent="0.25">
      <c r="A58" s="61" t="s">
        <v>158</v>
      </c>
      <c r="B58" s="61"/>
      <c r="C58" s="61"/>
      <c r="D58" s="61"/>
      <c r="E58" s="61"/>
      <c r="F58" s="61"/>
      <c r="G58" s="61"/>
      <c r="H58" s="61"/>
      <c r="I58" s="61"/>
      <c r="J58" s="61"/>
      <c r="K58" s="61"/>
      <c r="L58" s="61"/>
      <c r="M58" s="61"/>
      <c r="N58" s="61"/>
      <c r="O58" s="61"/>
      <c r="P58" s="61"/>
    </row>
    <row r="59" spans="1:16" s="3" customFormat="1" ht="125.25" customHeight="1" x14ac:dyDescent="0.25">
      <c r="A59" s="300" t="s">
        <v>399</v>
      </c>
      <c r="B59" s="72"/>
      <c r="C59" s="72"/>
      <c r="D59" s="72"/>
      <c r="E59" s="72"/>
      <c r="F59" s="72"/>
      <c r="G59" s="72"/>
      <c r="H59" s="72"/>
      <c r="I59" s="72"/>
      <c r="J59" s="72"/>
      <c r="K59" s="72"/>
      <c r="L59" s="72"/>
      <c r="M59" s="72"/>
      <c r="N59" s="72"/>
      <c r="O59" s="72"/>
      <c r="P59" s="300"/>
    </row>
    <row r="60" spans="1:16" x14ac:dyDescent="0.25">
      <c r="A60" s="321"/>
      <c r="B60" s="322"/>
      <c r="C60" s="322"/>
      <c r="D60" s="322"/>
      <c r="E60" s="322"/>
      <c r="F60" s="322"/>
      <c r="G60" s="322"/>
      <c r="H60" s="322"/>
      <c r="I60" s="322"/>
      <c r="J60" s="322"/>
      <c r="K60" s="322"/>
      <c r="L60" s="322"/>
      <c r="M60" s="322"/>
      <c r="N60" s="322"/>
      <c r="O60" s="322"/>
      <c r="P60" s="323"/>
    </row>
    <row r="61" spans="1:16" ht="19.5" customHeight="1" x14ac:dyDescent="0.25">
      <c r="A61" s="331" t="s">
        <v>25</v>
      </c>
      <c r="B61" s="332"/>
      <c r="C61" s="332"/>
      <c r="D61" s="332"/>
      <c r="E61" s="17" t="s">
        <v>26</v>
      </c>
      <c r="F61" s="17" t="s">
        <v>45</v>
      </c>
      <c r="G61" s="17" t="s">
        <v>47</v>
      </c>
      <c r="H61" s="17" t="s">
        <v>48</v>
      </c>
      <c r="I61" s="17" t="s">
        <v>53</v>
      </c>
      <c r="J61" s="17" t="s">
        <v>54</v>
      </c>
      <c r="K61" s="18" t="s">
        <v>56</v>
      </c>
      <c r="L61" s="18" t="s">
        <v>58</v>
      </c>
      <c r="M61" s="18" t="s">
        <v>59</v>
      </c>
      <c r="N61" s="18" t="s">
        <v>61</v>
      </c>
      <c r="O61" s="17" t="s">
        <v>375</v>
      </c>
      <c r="P61" s="18" t="s">
        <v>62</v>
      </c>
    </row>
    <row r="62" spans="1:16" ht="15" customHeight="1" x14ac:dyDescent="0.25">
      <c r="A62" s="324"/>
      <c r="B62" s="324"/>
      <c r="C62" s="324"/>
      <c r="D62" s="324"/>
      <c r="E62" s="324"/>
      <c r="F62" s="324"/>
      <c r="G62" s="324"/>
      <c r="H62" s="324"/>
      <c r="I62" s="324"/>
      <c r="J62" s="324"/>
      <c r="K62" s="324"/>
      <c r="L62" s="324"/>
      <c r="M62" s="324"/>
      <c r="N62" s="324"/>
      <c r="O62" s="324"/>
      <c r="P62" s="324"/>
    </row>
    <row r="63" spans="1:16" ht="15" customHeight="1" x14ac:dyDescent="0.25">
      <c r="A63" s="312" t="s">
        <v>27</v>
      </c>
      <c r="B63" s="312"/>
      <c r="C63" s="312"/>
      <c r="D63" s="312"/>
      <c r="E63" s="20">
        <v>127346168.63</v>
      </c>
      <c r="F63" s="20">
        <v>44556169.549999997</v>
      </c>
      <c r="G63" s="20">
        <v>25306576.489999998</v>
      </c>
      <c r="H63" s="20">
        <v>21386219.359999999</v>
      </c>
      <c r="I63" s="20">
        <v>48513260.579999998</v>
      </c>
      <c r="J63" s="20">
        <v>19237107.07</v>
      </c>
      <c r="K63" s="21">
        <v>19771937.140000001</v>
      </c>
      <c r="L63" s="21">
        <v>19914143.899999999</v>
      </c>
      <c r="M63" s="21">
        <v>17615934.93</v>
      </c>
      <c r="N63" s="21">
        <v>19244099.98</v>
      </c>
      <c r="O63" s="21">
        <v>26074700.16</v>
      </c>
      <c r="P63" s="21">
        <v>17549403.870000001</v>
      </c>
    </row>
    <row r="64" spans="1:16" ht="15" customHeight="1" x14ac:dyDescent="0.25">
      <c r="A64" s="312" t="s">
        <v>28</v>
      </c>
      <c r="B64" s="312"/>
      <c r="C64" s="312"/>
      <c r="D64" s="312"/>
      <c r="E64" s="20">
        <v>19630242.93</v>
      </c>
      <c r="F64" s="20">
        <v>16968239.18</v>
      </c>
      <c r="G64" s="20">
        <v>15742526.810000001</v>
      </c>
      <c r="H64" s="20">
        <v>17934891.600000001</v>
      </c>
      <c r="I64" s="20">
        <v>18637220.359999999</v>
      </c>
      <c r="J64" s="20">
        <v>20507500.120000001</v>
      </c>
      <c r="K64" s="21">
        <v>21224886.449999999</v>
      </c>
      <c r="L64" s="21">
        <v>19166769.670000002</v>
      </c>
      <c r="M64" s="21">
        <v>18460173.02</v>
      </c>
      <c r="N64" s="21">
        <v>15811770.85</v>
      </c>
      <c r="O64" s="21">
        <v>17185219.609999999</v>
      </c>
      <c r="P64" s="21">
        <v>16434634.380000001</v>
      </c>
    </row>
    <row r="65" spans="1:16" ht="15" customHeight="1" x14ac:dyDescent="0.25">
      <c r="A65" s="312" t="s">
        <v>29</v>
      </c>
      <c r="B65" s="312"/>
      <c r="C65" s="312"/>
      <c r="D65" s="312"/>
      <c r="E65" s="20">
        <v>2002761.06</v>
      </c>
      <c r="F65" s="20">
        <v>1322081.4099999999</v>
      </c>
      <c r="G65" s="20">
        <v>2555055.5</v>
      </c>
      <c r="H65" s="20">
        <v>3210139.99</v>
      </c>
      <c r="I65" s="20">
        <v>2802411.71</v>
      </c>
      <c r="J65" s="20">
        <v>4058511.55</v>
      </c>
      <c r="K65" s="21">
        <v>3498594.07</v>
      </c>
      <c r="L65" s="21">
        <v>4116832.25</v>
      </c>
      <c r="M65" s="21">
        <v>3790869.15</v>
      </c>
      <c r="N65" s="21">
        <v>3337990.53</v>
      </c>
      <c r="O65" s="21">
        <v>4209003.72</v>
      </c>
      <c r="P65" s="21">
        <v>4334375.8600000003</v>
      </c>
    </row>
    <row r="66" spans="1:16" ht="15" customHeight="1" x14ac:dyDescent="0.25">
      <c r="A66" s="312" t="s">
        <v>313</v>
      </c>
      <c r="B66" s="312"/>
      <c r="C66" s="312"/>
      <c r="D66" s="312"/>
      <c r="E66" s="20">
        <v>634934.28</v>
      </c>
      <c r="F66" s="20">
        <v>2530503.04</v>
      </c>
      <c r="G66" s="20">
        <v>2749076.59</v>
      </c>
      <c r="H66" s="20">
        <v>709007.4</v>
      </c>
      <c r="I66" s="20">
        <v>969675.27</v>
      </c>
      <c r="J66" s="20">
        <v>974933.01</v>
      </c>
      <c r="K66" s="21">
        <v>1606153.78</v>
      </c>
      <c r="L66" s="21">
        <v>825442.23</v>
      </c>
      <c r="M66" s="21">
        <v>1633799.46</v>
      </c>
      <c r="N66" s="21">
        <v>671637.31</v>
      </c>
      <c r="O66" s="21">
        <v>1032383.72</v>
      </c>
      <c r="P66" s="21">
        <v>1738829.92</v>
      </c>
    </row>
    <row r="67" spans="1:16" ht="15" customHeight="1" x14ac:dyDescent="0.25">
      <c r="A67" s="328" t="s">
        <v>312</v>
      </c>
      <c r="B67" s="328"/>
      <c r="C67" s="328"/>
      <c r="D67" s="328"/>
      <c r="E67" s="22">
        <f t="shared" ref="E67:L67" si="0">SUM(E63:E66)</f>
        <v>149614106.90000001</v>
      </c>
      <c r="F67" s="23">
        <f t="shared" si="0"/>
        <v>65376993.179999992</v>
      </c>
      <c r="G67" s="23">
        <f t="shared" si="0"/>
        <v>46353235.390000001</v>
      </c>
      <c r="H67" s="23">
        <f t="shared" si="0"/>
        <v>43240258.350000001</v>
      </c>
      <c r="I67" s="23">
        <f t="shared" si="0"/>
        <v>70922567.919999987</v>
      </c>
      <c r="J67" s="23">
        <f t="shared" si="0"/>
        <v>44778051.749999993</v>
      </c>
      <c r="K67" s="24">
        <f t="shared" si="0"/>
        <v>46101571.440000005</v>
      </c>
      <c r="L67" s="24">
        <f t="shared" si="0"/>
        <v>44023188.049999997</v>
      </c>
      <c r="M67" s="24">
        <f>SUM(M63:M66)</f>
        <v>41500776.560000002</v>
      </c>
      <c r="N67" s="24">
        <f>SUM(N63:N66)</f>
        <v>39065498.670000002</v>
      </c>
      <c r="O67" s="24">
        <f>SUM(O63:O66)</f>
        <v>48501307.209999993</v>
      </c>
      <c r="P67" s="24">
        <f>SUM(P63:P66)</f>
        <v>40057244.030000001</v>
      </c>
    </row>
    <row r="68" spans="1:16" ht="15" customHeight="1" x14ac:dyDescent="0.25">
      <c r="A68" s="312" t="s">
        <v>0</v>
      </c>
      <c r="B68" s="312"/>
      <c r="C68" s="312"/>
      <c r="D68" s="312"/>
      <c r="E68" s="25">
        <v>242848042.94999999</v>
      </c>
      <c r="F68" s="20">
        <v>199437409.75999999</v>
      </c>
      <c r="G68" s="20">
        <v>150515516.43000001</v>
      </c>
      <c r="H68" s="20">
        <v>167495536.31999999</v>
      </c>
      <c r="I68" s="20">
        <v>199748966.37</v>
      </c>
      <c r="J68" s="20">
        <v>165076731.12</v>
      </c>
      <c r="K68" s="21">
        <v>183765210.59</v>
      </c>
      <c r="L68" s="21">
        <v>150335398.28</v>
      </c>
      <c r="M68" s="21">
        <v>156116198</v>
      </c>
      <c r="N68" s="21">
        <v>111219313.69</v>
      </c>
      <c r="O68" s="21">
        <v>158994223.75999999</v>
      </c>
      <c r="P68" s="21">
        <v>170762782.63</v>
      </c>
    </row>
    <row r="69" spans="1:16" s="1" customFormat="1" ht="15" customHeight="1" x14ac:dyDescent="0.25">
      <c r="A69" s="312" t="s">
        <v>33</v>
      </c>
      <c r="B69" s="312"/>
      <c r="C69" s="312"/>
      <c r="D69" s="312"/>
      <c r="E69" s="25">
        <v>73317111</v>
      </c>
      <c r="F69" s="20">
        <v>73317111</v>
      </c>
      <c r="G69" s="20">
        <v>73317111</v>
      </c>
      <c r="H69" s="20">
        <v>73317111</v>
      </c>
      <c r="I69" s="20">
        <v>73317111</v>
      </c>
      <c r="J69" s="20">
        <v>73317111</v>
      </c>
      <c r="K69" s="21">
        <v>73317111</v>
      </c>
      <c r="L69" s="21">
        <v>73317111</v>
      </c>
      <c r="M69" s="21">
        <v>73317111</v>
      </c>
      <c r="N69" s="21">
        <v>73317110</v>
      </c>
      <c r="O69" s="21">
        <v>52368166</v>
      </c>
      <c r="P69" s="21">
        <v>51845721.119999997</v>
      </c>
    </row>
    <row r="70" spans="1:16" s="1" customFormat="1" ht="15" customHeight="1" x14ac:dyDescent="0.25">
      <c r="A70" s="312" t="s">
        <v>34</v>
      </c>
      <c r="B70" s="312"/>
      <c r="C70" s="312"/>
      <c r="D70" s="312"/>
      <c r="E70" s="25">
        <v>3423820.23</v>
      </c>
      <c r="F70" s="20">
        <v>4615.84</v>
      </c>
      <c r="G70" s="20">
        <v>10367.469999999999</v>
      </c>
      <c r="H70" s="20">
        <v>6075310.1799999997</v>
      </c>
      <c r="I70" s="20">
        <v>42507111.579999998</v>
      </c>
      <c r="J70" s="20">
        <v>3793681.08</v>
      </c>
      <c r="K70" s="21">
        <v>7074590.4900000002</v>
      </c>
      <c r="L70" s="21">
        <v>20233582.25</v>
      </c>
      <c r="M70" s="21">
        <v>1925802.42</v>
      </c>
      <c r="N70" s="21">
        <v>1938696.47</v>
      </c>
      <c r="O70" s="21">
        <f>2041193.5+12987.76-787438.07</f>
        <v>1266743.19</v>
      </c>
      <c r="P70" s="21">
        <v>2665306.25</v>
      </c>
    </row>
    <row r="71" spans="1:16" s="1" customFormat="1" ht="15" customHeight="1" x14ac:dyDescent="0.25">
      <c r="A71" s="311" t="s">
        <v>35</v>
      </c>
      <c r="B71" s="311"/>
      <c r="C71" s="311"/>
      <c r="D71" s="311"/>
      <c r="E71" s="25">
        <v>68340.52</v>
      </c>
      <c r="F71" s="20">
        <v>15882.42</v>
      </c>
      <c r="G71" s="20">
        <v>10520.78</v>
      </c>
      <c r="H71" s="20">
        <v>14590.7</v>
      </c>
      <c r="I71" s="20">
        <v>38027.599999999999</v>
      </c>
      <c r="J71" s="20">
        <v>118399.37</v>
      </c>
      <c r="K71" s="21">
        <v>99403.63</v>
      </c>
      <c r="L71" s="21">
        <v>9938.17</v>
      </c>
      <c r="M71" s="21">
        <v>52914.879999999997</v>
      </c>
      <c r="N71" s="21">
        <v>46454.54</v>
      </c>
      <c r="O71" s="21">
        <v>21476.89</v>
      </c>
      <c r="P71" s="21">
        <v>54899.199999999997</v>
      </c>
    </row>
    <row r="72" spans="1:16" s="1" customFormat="1" ht="15" customHeight="1" x14ac:dyDescent="0.25">
      <c r="A72" s="312" t="s">
        <v>314</v>
      </c>
      <c r="B72" s="312"/>
      <c r="C72" s="312"/>
      <c r="D72" s="312"/>
      <c r="E72" s="25">
        <v>4751839.6100000003</v>
      </c>
      <c r="F72" s="20">
        <v>4037457.75</v>
      </c>
      <c r="G72" s="20">
        <v>5318709.3</v>
      </c>
      <c r="H72" s="20">
        <v>4418053.07</v>
      </c>
      <c r="I72" s="20">
        <v>5128749.53</v>
      </c>
      <c r="J72" s="20">
        <v>17142708.940000001</v>
      </c>
      <c r="K72" s="21">
        <v>16940004.670000002</v>
      </c>
      <c r="L72" s="21">
        <v>13346933.880000001</v>
      </c>
      <c r="M72" s="21">
        <v>4772748.82</v>
      </c>
      <c r="N72" s="21">
        <v>4677097.03</v>
      </c>
      <c r="O72" s="21">
        <v>4509798.1100000003</v>
      </c>
      <c r="P72" s="21">
        <v>4181537.5</v>
      </c>
    </row>
    <row r="73" spans="1:16" s="1" customFormat="1" ht="15" customHeight="1" x14ac:dyDescent="0.25">
      <c r="A73" s="312" t="s">
        <v>80</v>
      </c>
      <c r="B73" s="312"/>
      <c r="C73" s="312"/>
      <c r="D73" s="312"/>
      <c r="E73" s="25">
        <v>37545634.210000001</v>
      </c>
      <c r="F73" s="20">
        <f>32285648+239914.35+34562.73+4908910+449.42+48.88</f>
        <v>37469533.380000003</v>
      </c>
      <c r="G73" s="20">
        <v>38738218.140000001</v>
      </c>
      <c r="H73" s="20">
        <v>38069615.359999999</v>
      </c>
      <c r="I73" s="20">
        <v>38079875.170000002</v>
      </c>
      <c r="J73" s="20">
        <v>48726901.210000001</v>
      </c>
      <c r="K73" s="21">
        <v>38152031.829999998</v>
      </c>
      <c r="L73" s="21">
        <v>55578163.450000003</v>
      </c>
      <c r="M73" s="21">
        <v>39115560.130000003</v>
      </c>
      <c r="N73" s="21">
        <v>37929803.039999999</v>
      </c>
      <c r="O73" s="21">
        <f>32551027+32226.98+412970.52+5016272+58.1+450.49</f>
        <v>38013005.090000004</v>
      </c>
      <c r="P73" s="21">
        <v>38086941.789999999</v>
      </c>
    </row>
    <row r="74" spans="1:16" s="4" customFormat="1" ht="63.75" customHeight="1" x14ac:dyDescent="0.25">
      <c r="A74" s="328" t="s">
        <v>349</v>
      </c>
      <c r="B74" s="328"/>
      <c r="C74" s="328"/>
      <c r="D74" s="328"/>
      <c r="E74" s="26">
        <f t="shared" ref="E74:J74" si="1">SUM(E68:E73)</f>
        <v>361954788.51999998</v>
      </c>
      <c r="F74" s="27">
        <f t="shared" si="1"/>
        <v>314282010.14999998</v>
      </c>
      <c r="G74" s="27">
        <f t="shared" si="1"/>
        <v>267910443.12</v>
      </c>
      <c r="H74" s="27">
        <f t="shared" si="1"/>
        <v>289390216.63</v>
      </c>
      <c r="I74" s="27">
        <f t="shared" si="1"/>
        <v>358819841.25</v>
      </c>
      <c r="J74" s="27">
        <f t="shared" si="1"/>
        <v>308175532.72000003</v>
      </c>
      <c r="K74" s="28">
        <f t="shared" ref="K74:O74" si="2">SUM(K68:K73)</f>
        <v>319348352.20999998</v>
      </c>
      <c r="L74" s="28">
        <f t="shared" si="2"/>
        <v>312821127.02999997</v>
      </c>
      <c r="M74" s="28">
        <f t="shared" si="2"/>
        <v>275300335.25</v>
      </c>
      <c r="N74" s="28">
        <f t="shared" si="2"/>
        <v>229128474.76999998</v>
      </c>
      <c r="O74" s="28">
        <f t="shared" si="2"/>
        <v>255173413.03999999</v>
      </c>
      <c r="P74" s="28">
        <f>SUM(P68:P73)</f>
        <v>267597188.48999998</v>
      </c>
    </row>
    <row r="75" spans="1:16" s="4" customFormat="1" x14ac:dyDescent="0.25">
      <c r="A75" s="371" t="s">
        <v>81</v>
      </c>
      <c r="B75" s="371"/>
      <c r="C75" s="371"/>
      <c r="D75" s="371"/>
      <c r="E75" s="359">
        <f>+E67+F67+G67+E74+F74+G74</f>
        <v>1205491577.26</v>
      </c>
      <c r="F75" s="359"/>
      <c r="G75" s="359"/>
      <c r="H75" s="359">
        <f>+H67+I67+J67+H74+I74+J74</f>
        <v>1115326468.6199999</v>
      </c>
      <c r="I75" s="359"/>
      <c r="J75" s="359"/>
      <c r="K75" s="33">
        <f>+K67+L67+M67+K74+L74+M74</f>
        <v>1039095350.54</v>
      </c>
      <c r="L75" s="33"/>
      <c r="M75" s="33"/>
      <c r="N75" s="33">
        <f>+N67+O67+P67+N74+O74+P74</f>
        <v>879523126.20999992</v>
      </c>
      <c r="O75" s="33"/>
      <c r="P75" s="33"/>
    </row>
    <row r="76" spans="1:16" s="1" customFormat="1" ht="19.5" customHeight="1" x14ac:dyDescent="0.25">
      <c r="A76" s="107" t="s">
        <v>82</v>
      </c>
      <c r="B76" s="107"/>
      <c r="C76" s="107"/>
      <c r="D76" s="107"/>
      <c r="E76" s="29">
        <f t="shared" ref="E76:K76" si="3">+E67+E74</f>
        <v>511568895.41999996</v>
      </c>
      <c r="F76" s="29">
        <f t="shared" si="3"/>
        <v>379659003.32999998</v>
      </c>
      <c r="G76" s="29">
        <f t="shared" si="3"/>
        <v>314263678.50999999</v>
      </c>
      <c r="H76" s="29">
        <f t="shared" si="3"/>
        <v>332630474.98000002</v>
      </c>
      <c r="I76" s="30">
        <f t="shared" si="3"/>
        <v>429742409.16999996</v>
      </c>
      <c r="J76" s="30">
        <f t="shared" si="3"/>
        <v>352953584.47000003</v>
      </c>
      <c r="K76" s="31">
        <f t="shared" si="3"/>
        <v>365449923.64999998</v>
      </c>
      <c r="L76" s="31">
        <f>+L67+L74</f>
        <v>356844315.07999998</v>
      </c>
      <c r="M76" s="31">
        <f>+M67+M74</f>
        <v>316801111.81</v>
      </c>
      <c r="N76" s="31">
        <f>+N67+N74</f>
        <v>268193973.44</v>
      </c>
      <c r="O76" s="31">
        <f>+O67+O74</f>
        <v>303674720.25</v>
      </c>
      <c r="P76" s="31">
        <f>+P67+P74</f>
        <v>307654432.51999998</v>
      </c>
    </row>
    <row r="77" spans="1:16" s="1" customFormat="1" ht="15.75" customHeight="1" x14ac:dyDescent="0.25">
      <c r="A77" s="76" t="s">
        <v>83</v>
      </c>
      <c r="B77" s="77"/>
      <c r="C77" s="77"/>
      <c r="D77" s="77"/>
      <c r="E77" s="310">
        <f>+E75+H75+K75+N75</f>
        <v>4239436522.6300001</v>
      </c>
      <c r="F77" s="310"/>
      <c r="G77" s="310"/>
      <c r="H77" s="310"/>
      <c r="I77" s="310"/>
      <c r="J77" s="310"/>
      <c r="K77" s="310"/>
      <c r="L77" s="310"/>
      <c r="M77" s="310"/>
      <c r="N77" s="310"/>
      <c r="O77" s="310"/>
      <c r="P77" s="310"/>
    </row>
    <row r="78" spans="1:16" s="1" customFormat="1" x14ac:dyDescent="0.25">
      <c r="A78" s="47"/>
      <c r="B78" s="47"/>
      <c r="C78" s="47"/>
      <c r="D78" s="47"/>
      <c r="E78" s="47"/>
      <c r="F78" s="47"/>
      <c r="G78" s="47"/>
      <c r="H78" s="47"/>
      <c r="I78" s="47"/>
      <c r="J78" s="47"/>
      <c r="K78" s="47"/>
      <c r="L78" s="47"/>
      <c r="M78" s="47"/>
      <c r="N78" s="47"/>
      <c r="O78" s="47"/>
      <c r="P78" s="47"/>
    </row>
    <row r="79" spans="1:16" s="1" customFormat="1" ht="45.75" customHeight="1" x14ac:dyDescent="0.25">
      <c r="A79" s="48" t="s">
        <v>395</v>
      </c>
      <c r="B79" s="49"/>
      <c r="C79" s="49"/>
      <c r="D79" s="49"/>
      <c r="E79" s="49"/>
      <c r="F79" s="49"/>
      <c r="G79" s="49"/>
      <c r="H79" s="49"/>
      <c r="I79" s="49"/>
      <c r="J79" s="49"/>
      <c r="K79" s="49"/>
      <c r="L79" s="49"/>
      <c r="M79" s="49"/>
      <c r="N79" s="49"/>
      <c r="O79" s="49"/>
      <c r="P79" s="50"/>
    </row>
    <row r="80" spans="1:16" s="1" customFormat="1" x14ac:dyDescent="0.25">
      <c r="A80" s="54"/>
      <c r="B80" s="55"/>
      <c r="C80" s="55"/>
      <c r="D80" s="55"/>
      <c r="E80" s="55"/>
      <c r="F80" s="55"/>
      <c r="G80" s="55"/>
      <c r="H80" s="55"/>
      <c r="I80" s="55"/>
      <c r="J80" s="55"/>
      <c r="K80" s="55"/>
      <c r="L80" s="55"/>
      <c r="M80" s="55"/>
      <c r="N80" s="55"/>
      <c r="O80" s="55"/>
      <c r="P80" s="56"/>
    </row>
    <row r="81" spans="1:16" s="1" customFormat="1" ht="24.75" customHeight="1" x14ac:dyDescent="0.25">
      <c r="A81" s="61" t="s">
        <v>159</v>
      </c>
      <c r="B81" s="61"/>
      <c r="C81" s="61"/>
      <c r="D81" s="61"/>
      <c r="E81" s="61"/>
      <c r="F81" s="61"/>
      <c r="G81" s="61"/>
      <c r="H81" s="61"/>
      <c r="I81" s="61"/>
      <c r="J81" s="61"/>
      <c r="K81" s="61"/>
      <c r="L81" s="61"/>
      <c r="M81" s="61"/>
      <c r="N81" s="61"/>
      <c r="O81" s="61"/>
      <c r="P81" s="61"/>
    </row>
    <row r="82" spans="1:16" s="1" customFormat="1" ht="93" customHeight="1" x14ac:dyDescent="0.25">
      <c r="A82" s="212" t="s">
        <v>400</v>
      </c>
      <c r="B82" s="213"/>
      <c r="C82" s="213"/>
      <c r="D82" s="213"/>
      <c r="E82" s="213"/>
      <c r="F82" s="213"/>
      <c r="G82" s="213"/>
      <c r="H82" s="213"/>
      <c r="I82" s="213"/>
      <c r="J82" s="213"/>
      <c r="K82" s="213"/>
      <c r="L82" s="213"/>
      <c r="M82" s="213"/>
      <c r="N82" s="213"/>
      <c r="O82" s="213"/>
      <c r="P82" s="214"/>
    </row>
    <row r="83" spans="1:16" s="1" customFormat="1" ht="18" customHeight="1" x14ac:dyDescent="0.25">
      <c r="A83" s="313" t="s">
        <v>363</v>
      </c>
      <c r="B83" s="314"/>
      <c r="C83" s="315"/>
      <c r="D83" s="315"/>
      <c r="E83" s="315"/>
      <c r="F83" s="315"/>
      <c r="G83" s="315"/>
      <c r="H83" s="315"/>
      <c r="I83" s="315"/>
      <c r="J83" s="315"/>
      <c r="K83" s="315"/>
      <c r="L83" s="315"/>
      <c r="M83" s="315"/>
      <c r="N83" s="315"/>
      <c r="O83" s="315"/>
      <c r="P83" s="316"/>
    </row>
    <row r="84" spans="1:16" s="1" customFormat="1" ht="23.25" customHeight="1" x14ac:dyDescent="0.25">
      <c r="A84" s="313" t="s">
        <v>103</v>
      </c>
      <c r="B84" s="314"/>
      <c r="C84" s="315"/>
      <c r="D84" s="315"/>
      <c r="E84" s="315"/>
      <c r="F84" s="315"/>
      <c r="G84" s="315"/>
      <c r="H84" s="315"/>
      <c r="I84" s="315"/>
      <c r="J84" s="315"/>
      <c r="K84" s="315"/>
      <c r="L84" s="315"/>
      <c r="M84" s="315"/>
      <c r="N84" s="315"/>
      <c r="O84" s="315"/>
      <c r="P84" s="316"/>
    </row>
    <row r="85" spans="1:16" s="1" customFormat="1" x14ac:dyDescent="0.25">
      <c r="A85" s="317" t="s">
        <v>98</v>
      </c>
      <c r="B85" s="318"/>
      <c r="C85" s="319"/>
      <c r="D85" s="319"/>
      <c r="E85" s="319"/>
      <c r="F85" s="319"/>
      <c r="G85" s="319"/>
      <c r="H85" s="319"/>
      <c r="I85" s="319"/>
      <c r="J85" s="319"/>
      <c r="K85" s="319"/>
      <c r="L85" s="319"/>
      <c r="M85" s="319"/>
      <c r="N85" s="319"/>
      <c r="O85" s="319"/>
      <c r="P85" s="320"/>
    </row>
    <row r="86" spans="1:16" s="1" customFormat="1" ht="39.75" customHeight="1" x14ac:dyDescent="0.25">
      <c r="A86" s="291" t="s">
        <v>401</v>
      </c>
      <c r="B86" s="234"/>
      <c r="C86" s="234"/>
      <c r="D86" s="234"/>
      <c r="E86" s="234"/>
      <c r="F86" s="234"/>
      <c r="G86" s="234"/>
      <c r="H86" s="234"/>
      <c r="I86" s="234"/>
      <c r="J86" s="234"/>
      <c r="K86" s="234"/>
      <c r="L86" s="234"/>
      <c r="M86" s="234"/>
      <c r="N86" s="234"/>
      <c r="O86" s="234"/>
      <c r="P86" s="235"/>
    </row>
    <row r="87" spans="1:16" s="1" customFormat="1" x14ac:dyDescent="0.25">
      <c r="A87" s="321"/>
      <c r="B87" s="322"/>
      <c r="C87" s="322"/>
      <c r="D87" s="322"/>
      <c r="E87" s="322"/>
      <c r="F87" s="322"/>
      <c r="G87" s="322"/>
      <c r="H87" s="322"/>
      <c r="I87" s="322"/>
      <c r="J87" s="322"/>
      <c r="K87" s="322"/>
      <c r="L87" s="322"/>
      <c r="M87" s="322"/>
      <c r="N87" s="322"/>
      <c r="O87" s="322"/>
      <c r="P87" s="323"/>
    </row>
    <row r="88" spans="1:16" s="1" customFormat="1" x14ac:dyDescent="0.25">
      <c r="A88" s="61" t="s">
        <v>229</v>
      </c>
      <c r="B88" s="61"/>
      <c r="C88" s="61"/>
      <c r="D88" s="61"/>
      <c r="E88" s="61"/>
      <c r="F88" s="61"/>
      <c r="G88" s="61"/>
      <c r="H88" s="61"/>
      <c r="I88" s="61"/>
      <c r="J88" s="61"/>
      <c r="K88" s="61"/>
      <c r="L88" s="61"/>
      <c r="M88" s="61"/>
      <c r="N88" s="61"/>
      <c r="O88" s="61"/>
      <c r="P88" s="61"/>
    </row>
    <row r="89" spans="1:16" s="1" customFormat="1" ht="21" customHeight="1" x14ac:dyDescent="0.25">
      <c r="A89" s="291" t="s">
        <v>402</v>
      </c>
      <c r="B89" s="234"/>
      <c r="C89" s="234"/>
      <c r="D89" s="234"/>
      <c r="E89" s="234"/>
      <c r="F89" s="234"/>
      <c r="G89" s="234"/>
      <c r="H89" s="234"/>
      <c r="I89" s="234"/>
      <c r="J89" s="234"/>
      <c r="K89" s="234"/>
      <c r="L89" s="234"/>
      <c r="M89" s="234"/>
      <c r="N89" s="234"/>
      <c r="O89" s="234"/>
      <c r="P89" s="235"/>
    </row>
    <row r="90" spans="1:16" s="1" customFormat="1" ht="19.5" customHeight="1" x14ac:dyDescent="0.25">
      <c r="A90" s="265" t="s">
        <v>403</v>
      </c>
      <c r="B90" s="266"/>
      <c r="C90" s="266"/>
      <c r="D90" s="266"/>
      <c r="E90" s="266"/>
      <c r="F90" s="266"/>
      <c r="G90" s="266"/>
      <c r="H90" s="266"/>
      <c r="I90" s="266"/>
      <c r="J90" s="266"/>
      <c r="K90" s="266"/>
      <c r="L90" s="266"/>
      <c r="M90" s="266"/>
      <c r="N90" s="266"/>
      <c r="O90" s="266"/>
      <c r="P90" s="267"/>
    </row>
    <row r="91" spans="1:16" s="1" customFormat="1" ht="28.5" customHeight="1" x14ac:dyDescent="0.25">
      <c r="A91" s="313" t="s">
        <v>404</v>
      </c>
      <c r="B91" s="314"/>
      <c r="C91" s="314"/>
      <c r="D91" s="314"/>
      <c r="E91" s="314"/>
      <c r="F91" s="314"/>
      <c r="G91" s="314"/>
      <c r="H91" s="314"/>
      <c r="I91" s="314"/>
      <c r="J91" s="314"/>
      <c r="K91" s="314"/>
      <c r="L91" s="314"/>
      <c r="M91" s="314"/>
      <c r="N91" s="314"/>
      <c r="O91" s="314"/>
      <c r="P91" s="367"/>
    </row>
    <row r="92" spans="1:16" s="1" customFormat="1" x14ac:dyDescent="0.25">
      <c r="A92" s="239" t="s">
        <v>214</v>
      </c>
      <c r="B92" s="251"/>
      <c r="C92" s="251"/>
      <c r="D92" s="251"/>
      <c r="E92" s="251"/>
      <c r="F92" s="251"/>
      <c r="G92" s="251"/>
      <c r="H92" s="251"/>
      <c r="I92" s="251"/>
      <c r="J92" s="251"/>
      <c r="K92" s="251"/>
      <c r="L92" s="251"/>
      <c r="M92" s="251"/>
      <c r="N92" s="251"/>
      <c r="O92" s="251"/>
      <c r="P92" s="241"/>
    </row>
    <row r="93" spans="1:16" s="1" customFormat="1" ht="32.25" customHeight="1" x14ac:dyDescent="0.25">
      <c r="A93" s="307" t="s">
        <v>405</v>
      </c>
      <c r="B93" s="308"/>
      <c r="C93" s="308"/>
      <c r="D93" s="308"/>
      <c r="E93" s="308"/>
      <c r="F93" s="308"/>
      <c r="G93" s="308"/>
      <c r="H93" s="308"/>
      <c r="I93" s="308"/>
      <c r="J93" s="308"/>
      <c r="K93" s="308"/>
      <c r="L93" s="308"/>
      <c r="M93" s="308"/>
      <c r="N93" s="308"/>
      <c r="O93" s="308"/>
      <c r="P93" s="309"/>
    </row>
    <row r="94" spans="1:16" s="1" customFormat="1" ht="21.75" customHeight="1" x14ac:dyDescent="0.25">
      <c r="A94" s="48" t="s">
        <v>406</v>
      </c>
      <c r="B94" s="49"/>
      <c r="C94" s="49"/>
      <c r="D94" s="49"/>
      <c r="E94" s="49"/>
      <c r="F94" s="49"/>
      <c r="G94" s="49"/>
      <c r="H94" s="49"/>
      <c r="I94" s="49"/>
      <c r="J94" s="49"/>
      <c r="K94" s="49"/>
      <c r="L94" s="49"/>
      <c r="M94" s="49"/>
      <c r="N94" s="49"/>
      <c r="O94" s="49"/>
      <c r="P94" s="50"/>
    </row>
    <row r="95" spans="1:16" s="1" customFormat="1" ht="64.5" customHeight="1" x14ac:dyDescent="0.25">
      <c r="A95" s="48" t="s">
        <v>407</v>
      </c>
      <c r="B95" s="49"/>
      <c r="C95" s="49"/>
      <c r="D95" s="49"/>
      <c r="E95" s="49"/>
      <c r="F95" s="49"/>
      <c r="G95" s="49"/>
      <c r="H95" s="49"/>
      <c r="I95" s="49"/>
      <c r="J95" s="49"/>
      <c r="K95" s="49"/>
      <c r="L95" s="49"/>
      <c r="M95" s="49"/>
      <c r="N95" s="49"/>
      <c r="O95" s="49"/>
      <c r="P95" s="50"/>
    </row>
    <row r="96" spans="1:16" s="1" customFormat="1" ht="50.25" customHeight="1" x14ac:dyDescent="0.25">
      <c r="A96" s="48" t="s">
        <v>408</v>
      </c>
      <c r="B96" s="49"/>
      <c r="C96" s="49"/>
      <c r="D96" s="49"/>
      <c r="E96" s="49"/>
      <c r="F96" s="49"/>
      <c r="G96" s="49"/>
      <c r="H96" s="49"/>
      <c r="I96" s="49"/>
      <c r="J96" s="49"/>
      <c r="K96" s="49"/>
      <c r="L96" s="49"/>
      <c r="M96" s="49"/>
      <c r="N96" s="49"/>
      <c r="O96" s="49"/>
      <c r="P96" s="50"/>
    </row>
    <row r="97" spans="1:16" s="1" customFormat="1" ht="29.25" customHeight="1" x14ac:dyDescent="0.25">
      <c r="A97" s="48" t="s">
        <v>364</v>
      </c>
      <c r="B97" s="49"/>
      <c r="C97" s="49"/>
      <c r="D97" s="49"/>
      <c r="E97" s="49"/>
      <c r="F97" s="49"/>
      <c r="G97" s="49"/>
      <c r="H97" s="49"/>
      <c r="I97" s="49"/>
      <c r="J97" s="49"/>
      <c r="K97" s="49"/>
      <c r="L97" s="49"/>
      <c r="M97" s="49"/>
      <c r="N97" s="49"/>
      <c r="O97" s="49"/>
      <c r="P97" s="50"/>
    </row>
    <row r="98" spans="1:16" s="1" customFormat="1" x14ac:dyDescent="0.25">
      <c r="A98" s="54"/>
      <c r="B98" s="55"/>
      <c r="C98" s="55"/>
      <c r="D98" s="55"/>
      <c r="E98" s="55"/>
      <c r="F98" s="55"/>
      <c r="G98" s="55"/>
      <c r="H98" s="55"/>
      <c r="I98" s="55"/>
      <c r="J98" s="55"/>
      <c r="K98" s="55"/>
      <c r="L98" s="55"/>
      <c r="M98" s="55"/>
      <c r="N98" s="55"/>
      <c r="O98" s="55"/>
      <c r="P98" s="56"/>
    </row>
    <row r="99" spans="1:16" s="1" customFormat="1" ht="20.25" customHeight="1" x14ac:dyDescent="0.25">
      <c r="A99" s="61" t="s">
        <v>230</v>
      </c>
      <c r="B99" s="61"/>
      <c r="C99" s="61"/>
      <c r="D99" s="61"/>
      <c r="E99" s="61"/>
      <c r="F99" s="61"/>
      <c r="G99" s="61"/>
      <c r="H99" s="61"/>
      <c r="I99" s="61"/>
      <c r="J99" s="61"/>
      <c r="K99" s="61"/>
      <c r="L99" s="61"/>
      <c r="M99" s="61"/>
      <c r="N99" s="61"/>
      <c r="O99" s="61"/>
      <c r="P99" s="61"/>
    </row>
    <row r="100" spans="1:16" s="1" customFormat="1" ht="78" customHeight="1" x14ac:dyDescent="0.25">
      <c r="A100" s="212" t="s">
        <v>94</v>
      </c>
      <c r="B100" s="213"/>
      <c r="C100" s="213"/>
      <c r="D100" s="213"/>
      <c r="E100" s="213"/>
      <c r="F100" s="213"/>
      <c r="G100" s="213"/>
      <c r="H100" s="213"/>
      <c r="I100" s="213"/>
      <c r="J100" s="213"/>
      <c r="K100" s="213"/>
      <c r="L100" s="213"/>
      <c r="M100" s="213"/>
      <c r="N100" s="213"/>
      <c r="O100" s="213"/>
      <c r="P100" s="214"/>
    </row>
    <row r="101" spans="1:16" s="1" customFormat="1" ht="48" customHeight="1" x14ac:dyDescent="0.25">
      <c r="A101" s="239" t="s">
        <v>76</v>
      </c>
      <c r="B101" s="251"/>
      <c r="C101" s="251"/>
      <c r="D101" s="251"/>
      <c r="E101" s="251"/>
      <c r="F101" s="251"/>
      <c r="G101" s="251"/>
      <c r="H101" s="251"/>
      <c r="I101" s="251"/>
      <c r="J101" s="251"/>
      <c r="K101" s="251"/>
      <c r="L101" s="251"/>
      <c r="M101" s="251"/>
      <c r="N101" s="251"/>
      <c r="O101" s="251"/>
      <c r="P101" s="241"/>
    </row>
    <row r="102" spans="1:16" s="1" customFormat="1" ht="63.75" customHeight="1" x14ac:dyDescent="0.25">
      <c r="A102" s="239" t="s">
        <v>315</v>
      </c>
      <c r="B102" s="251"/>
      <c r="C102" s="251"/>
      <c r="D102" s="251"/>
      <c r="E102" s="251"/>
      <c r="F102" s="251"/>
      <c r="G102" s="251"/>
      <c r="H102" s="251"/>
      <c r="I102" s="251"/>
      <c r="J102" s="251"/>
      <c r="K102" s="251"/>
      <c r="L102" s="251"/>
      <c r="M102" s="251"/>
      <c r="N102" s="251"/>
      <c r="O102" s="251"/>
      <c r="P102" s="241"/>
    </row>
    <row r="103" spans="1:16" s="1" customFormat="1" ht="30.75" customHeight="1" x14ac:dyDescent="0.25">
      <c r="A103" s="360" t="s">
        <v>335</v>
      </c>
      <c r="B103" s="361"/>
      <c r="C103" s="361"/>
      <c r="D103" s="361"/>
      <c r="E103" s="361"/>
      <c r="F103" s="361"/>
      <c r="G103" s="361"/>
      <c r="H103" s="361"/>
      <c r="I103" s="361"/>
      <c r="J103" s="361"/>
      <c r="K103" s="361"/>
      <c r="L103" s="361"/>
      <c r="M103" s="361"/>
      <c r="N103" s="361"/>
      <c r="O103" s="361"/>
      <c r="P103" s="362"/>
    </row>
    <row r="104" spans="1:16" s="1" customFormat="1" x14ac:dyDescent="0.25">
      <c r="A104" s="329"/>
      <c r="B104" s="154"/>
      <c r="C104" s="154"/>
      <c r="D104" s="154"/>
      <c r="E104" s="154"/>
      <c r="F104" s="154"/>
      <c r="G104" s="154"/>
      <c r="H104" s="154"/>
      <c r="I104" s="154"/>
      <c r="J104" s="154"/>
      <c r="K104" s="154"/>
      <c r="L104" s="154"/>
      <c r="M104" s="154"/>
      <c r="N104" s="154"/>
      <c r="O104" s="154"/>
      <c r="P104" s="330"/>
    </row>
    <row r="105" spans="1:16" s="1" customFormat="1" x14ac:dyDescent="0.25">
      <c r="A105" s="194" t="s">
        <v>231</v>
      </c>
      <c r="B105" s="195"/>
      <c r="C105" s="195"/>
      <c r="D105" s="195"/>
      <c r="E105" s="195"/>
      <c r="F105" s="195"/>
      <c r="G105" s="195"/>
      <c r="H105" s="195"/>
      <c r="I105" s="195"/>
      <c r="J105" s="195"/>
      <c r="K105" s="195"/>
      <c r="L105" s="195"/>
      <c r="M105" s="195"/>
      <c r="N105" s="195"/>
      <c r="O105" s="195"/>
      <c r="P105" s="196"/>
    </row>
    <row r="106" spans="1:16" s="1" customFormat="1" x14ac:dyDescent="0.25">
      <c r="A106" s="48" t="s">
        <v>409</v>
      </c>
      <c r="B106" s="49"/>
      <c r="C106" s="49"/>
      <c r="D106" s="49"/>
      <c r="E106" s="49"/>
      <c r="F106" s="49"/>
      <c r="G106" s="49"/>
      <c r="H106" s="49"/>
      <c r="I106" s="49"/>
      <c r="J106" s="49"/>
      <c r="K106" s="49"/>
      <c r="L106" s="49"/>
      <c r="M106" s="49"/>
      <c r="N106" s="49"/>
      <c r="O106" s="49"/>
      <c r="P106" s="50"/>
    </row>
    <row r="107" spans="1:16" s="1" customFormat="1" x14ac:dyDescent="0.25">
      <c r="A107" s="348"/>
      <c r="B107" s="349"/>
      <c r="C107" s="349"/>
      <c r="D107" s="349"/>
      <c r="E107" s="349"/>
      <c r="F107" s="349"/>
      <c r="G107" s="349"/>
      <c r="H107" s="349"/>
      <c r="I107" s="349"/>
      <c r="J107" s="349"/>
      <c r="K107" s="349"/>
      <c r="L107" s="349"/>
      <c r="M107" s="349"/>
      <c r="N107" s="349"/>
      <c r="O107" s="349"/>
      <c r="P107" s="350"/>
    </row>
    <row r="108" spans="1:16" s="1" customFormat="1" x14ac:dyDescent="0.25">
      <c r="A108" s="194" t="s">
        <v>160</v>
      </c>
      <c r="B108" s="195"/>
      <c r="C108" s="195"/>
      <c r="D108" s="195"/>
      <c r="E108" s="195"/>
      <c r="F108" s="195"/>
      <c r="G108" s="195"/>
      <c r="H108" s="195"/>
      <c r="I108" s="195"/>
      <c r="J108" s="195"/>
      <c r="K108" s="195"/>
      <c r="L108" s="195"/>
      <c r="M108" s="195"/>
      <c r="N108" s="195"/>
      <c r="O108" s="195"/>
      <c r="P108" s="196"/>
    </row>
    <row r="109" spans="1:16" s="1" customFormat="1" x14ac:dyDescent="0.25">
      <c r="A109" s="34" t="s">
        <v>410</v>
      </c>
      <c r="B109" s="35"/>
      <c r="C109" s="35"/>
      <c r="D109" s="35"/>
      <c r="E109" s="35"/>
      <c r="F109" s="35"/>
      <c r="G109" s="35"/>
      <c r="H109" s="35"/>
      <c r="I109" s="35"/>
      <c r="J109" s="35"/>
      <c r="K109" s="35"/>
      <c r="L109" s="35"/>
      <c r="M109" s="35"/>
      <c r="N109" s="35"/>
      <c r="O109" s="35"/>
      <c r="P109" s="36"/>
    </row>
    <row r="110" spans="1:16" s="1" customFormat="1" x14ac:dyDescent="0.25">
      <c r="A110" s="37"/>
      <c r="B110" s="38"/>
      <c r="C110" s="38"/>
      <c r="D110" s="38"/>
      <c r="E110" s="38"/>
      <c r="F110" s="38"/>
      <c r="G110" s="38"/>
      <c r="H110" s="38"/>
      <c r="I110" s="38"/>
      <c r="J110" s="38"/>
      <c r="K110" s="38"/>
      <c r="L110" s="38"/>
      <c r="M110" s="38"/>
      <c r="N110" s="38"/>
      <c r="O110" s="38"/>
      <c r="P110" s="39"/>
    </row>
    <row r="111" spans="1:16" s="1" customFormat="1" ht="19.5" customHeight="1" x14ac:dyDescent="0.25">
      <c r="A111" s="194" t="s">
        <v>161</v>
      </c>
      <c r="B111" s="195"/>
      <c r="C111" s="195"/>
      <c r="D111" s="195"/>
      <c r="E111" s="195"/>
      <c r="F111" s="195"/>
      <c r="G111" s="195"/>
      <c r="H111" s="195"/>
      <c r="I111" s="195"/>
      <c r="J111" s="195"/>
      <c r="K111" s="195"/>
      <c r="L111" s="195"/>
      <c r="M111" s="195"/>
      <c r="N111" s="195"/>
      <c r="O111" s="195"/>
      <c r="P111" s="196"/>
    </row>
    <row r="112" spans="1:16" s="1" customFormat="1" x14ac:dyDescent="0.25">
      <c r="A112" s="265" t="s">
        <v>411</v>
      </c>
      <c r="B112" s="266"/>
      <c r="C112" s="266"/>
      <c r="D112" s="266"/>
      <c r="E112" s="266"/>
      <c r="F112" s="266"/>
      <c r="G112" s="266"/>
      <c r="H112" s="266"/>
      <c r="I112" s="266"/>
      <c r="J112" s="266"/>
      <c r="K112" s="266"/>
      <c r="L112" s="266"/>
      <c r="M112" s="266"/>
      <c r="N112" s="266"/>
      <c r="O112" s="266"/>
      <c r="P112" s="267"/>
    </row>
    <row r="113" spans="1:16" s="1" customFormat="1" x14ac:dyDescent="0.25">
      <c r="A113" s="288"/>
      <c r="B113" s="289"/>
      <c r="C113" s="289"/>
      <c r="D113" s="289"/>
      <c r="E113" s="289"/>
      <c r="F113" s="289"/>
      <c r="G113" s="289"/>
      <c r="H113" s="289"/>
      <c r="I113" s="289"/>
      <c r="J113" s="289"/>
      <c r="K113" s="289"/>
      <c r="L113" s="289"/>
      <c r="M113" s="289"/>
      <c r="N113" s="289"/>
      <c r="O113" s="289"/>
      <c r="P113" s="290"/>
    </row>
    <row r="114" spans="1:16" s="1" customFormat="1" ht="21.75" customHeight="1" x14ac:dyDescent="0.25">
      <c r="A114" s="282" t="s">
        <v>233</v>
      </c>
      <c r="B114" s="357"/>
      <c r="C114" s="357"/>
      <c r="D114" s="357"/>
      <c r="E114" s="357"/>
      <c r="F114" s="357"/>
      <c r="G114" s="357"/>
      <c r="H114" s="357"/>
      <c r="I114" s="357"/>
      <c r="J114" s="357"/>
      <c r="K114" s="357"/>
      <c r="L114" s="357"/>
      <c r="M114" s="357"/>
      <c r="N114" s="357"/>
      <c r="O114" s="357"/>
      <c r="P114" s="358"/>
    </row>
    <row r="115" spans="1:16" s="1" customFormat="1" ht="36" customHeight="1" x14ac:dyDescent="0.25">
      <c r="A115" s="360" t="s">
        <v>232</v>
      </c>
      <c r="B115" s="361"/>
      <c r="C115" s="361"/>
      <c r="D115" s="361"/>
      <c r="E115" s="361"/>
      <c r="F115" s="361"/>
      <c r="G115" s="361"/>
      <c r="H115" s="361"/>
      <c r="I115" s="361"/>
      <c r="J115" s="361"/>
      <c r="K115" s="361"/>
      <c r="L115" s="361"/>
      <c r="M115" s="361"/>
      <c r="N115" s="361"/>
      <c r="O115" s="361"/>
      <c r="P115" s="362"/>
    </row>
    <row r="116" spans="1:16" ht="27.75" customHeight="1" x14ac:dyDescent="0.25">
      <c r="A116" s="165" t="s">
        <v>186</v>
      </c>
      <c r="B116" s="166"/>
      <c r="C116" s="166"/>
      <c r="D116" s="166"/>
      <c r="E116" s="166"/>
      <c r="F116" s="166"/>
      <c r="G116" s="166"/>
      <c r="H116" s="166"/>
      <c r="I116" s="166"/>
      <c r="J116" s="166"/>
      <c r="K116" s="166"/>
      <c r="L116" s="166"/>
      <c r="M116" s="166"/>
      <c r="N116" s="166"/>
      <c r="O116" s="166"/>
      <c r="P116" s="167"/>
    </row>
    <row r="117" spans="1:16" x14ac:dyDescent="0.25">
      <c r="A117" s="351"/>
      <c r="B117" s="152"/>
      <c r="C117" s="152"/>
      <c r="D117" s="152"/>
      <c r="E117" s="152"/>
      <c r="F117" s="152"/>
      <c r="G117" s="152"/>
      <c r="H117" s="152"/>
      <c r="I117" s="152"/>
      <c r="J117" s="152"/>
      <c r="K117" s="152"/>
      <c r="L117" s="152"/>
      <c r="M117" s="152"/>
      <c r="N117" s="152"/>
      <c r="O117" s="152"/>
      <c r="P117" s="352"/>
    </row>
    <row r="118" spans="1:16" s="1" customFormat="1" ht="28.5" customHeight="1" x14ac:dyDescent="0.25">
      <c r="A118" s="43" t="s">
        <v>162</v>
      </c>
      <c r="B118" s="43"/>
      <c r="C118" s="43"/>
      <c r="D118" s="43"/>
      <c r="E118" s="43"/>
      <c r="F118" s="43"/>
      <c r="G118" s="43"/>
      <c r="H118" s="43"/>
      <c r="I118" s="43"/>
      <c r="J118" s="43"/>
      <c r="K118" s="43"/>
      <c r="L118" s="43"/>
      <c r="M118" s="43"/>
      <c r="N118" s="43"/>
      <c r="O118" s="43"/>
      <c r="P118" s="43"/>
    </row>
    <row r="119" spans="1:16" s="1" customFormat="1" ht="18.75" x14ac:dyDescent="0.25">
      <c r="A119" s="354"/>
      <c r="B119" s="355"/>
      <c r="C119" s="355"/>
      <c r="D119" s="355"/>
      <c r="E119" s="355"/>
      <c r="F119" s="355"/>
      <c r="G119" s="355"/>
      <c r="H119" s="355"/>
      <c r="I119" s="355"/>
      <c r="J119" s="355"/>
      <c r="K119" s="355"/>
      <c r="L119" s="355"/>
      <c r="M119" s="355"/>
      <c r="N119" s="355"/>
      <c r="O119" s="355"/>
      <c r="P119" s="356"/>
    </row>
    <row r="120" spans="1:16" s="1" customFormat="1" ht="25.5" customHeight="1" x14ac:dyDescent="0.25">
      <c r="A120" s="73" t="s">
        <v>163</v>
      </c>
      <c r="B120" s="73"/>
      <c r="C120" s="73"/>
      <c r="D120" s="73"/>
      <c r="E120" s="73"/>
      <c r="F120" s="73"/>
      <c r="G120" s="73"/>
      <c r="H120" s="73"/>
      <c r="I120" s="73"/>
      <c r="J120" s="73"/>
      <c r="K120" s="73"/>
      <c r="L120" s="73"/>
      <c r="M120" s="73"/>
      <c r="N120" s="73"/>
      <c r="O120" s="73"/>
      <c r="P120" s="73"/>
    </row>
    <row r="121" spans="1:16" s="1" customFormat="1" ht="15.75" x14ac:dyDescent="0.25">
      <c r="A121" s="68"/>
      <c r="B121" s="69"/>
      <c r="C121" s="69"/>
      <c r="D121" s="69"/>
      <c r="E121" s="69"/>
      <c r="F121" s="69"/>
      <c r="G121" s="69"/>
      <c r="H121" s="69"/>
      <c r="I121" s="69"/>
      <c r="J121" s="69"/>
      <c r="K121" s="69"/>
      <c r="L121" s="69"/>
      <c r="M121" s="69"/>
      <c r="N121" s="69"/>
      <c r="O121" s="69"/>
      <c r="P121" s="70"/>
    </row>
    <row r="122" spans="1:16" s="1" customFormat="1" ht="19.5" customHeight="1" x14ac:dyDescent="0.25">
      <c r="A122" s="363" t="s">
        <v>199</v>
      </c>
      <c r="B122" s="364"/>
      <c r="C122" s="364"/>
      <c r="D122" s="364"/>
      <c r="E122" s="364"/>
      <c r="F122" s="364"/>
      <c r="G122" s="364"/>
      <c r="H122" s="364"/>
      <c r="I122" s="364"/>
      <c r="J122" s="364"/>
      <c r="K122" s="364"/>
      <c r="L122" s="364"/>
      <c r="M122" s="364"/>
      <c r="N122" s="364"/>
      <c r="O122" s="364"/>
      <c r="P122" s="365"/>
    </row>
    <row r="123" spans="1:16" s="1" customFormat="1" ht="30.75" customHeight="1" x14ac:dyDescent="0.25">
      <c r="A123" s="366" t="s">
        <v>386</v>
      </c>
      <c r="B123" s="366"/>
      <c r="C123" s="366"/>
      <c r="D123" s="366"/>
      <c r="E123" s="366"/>
      <c r="F123" s="366"/>
      <c r="G123" s="366"/>
      <c r="H123" s="366"/>
      <c r="I123" s="366"/>
      <c r="J123" s="366"/>
      <c r="K123" s="366"/>
      <c r="L123" s="366"/>
      <c r="M123" s="366"/>
      <c r="N123" s="366"/>
      <c r="O123" s="366"/>
      <c r="P123" s="366"/>
    </row>
    <row r="124" spans="1:16" s="1" customFormat="1" x14ac:dyDescent="0.25">
      <c r="A124" s="252"/>
      <c r="B124" s="253"/>
      <c r="C124" s="253"/>
      <c r="D124" s="253"/>
      <c r="E124" s="253"/>
      <c r="F124" s="253"/>
      <c r="G124" s="253"/>
      <c r="H124" s="253"/>
      <c r="I124" s="253"/>
      <c r="J124" s="253"/>
      <c r="K124" s="253"/>
      <c r="L124" s="253"/>
      <c r="M124" s="253"/>
      <c r="N124" s="253"/>
      <c r="O124" s="253"/>
      <c r="P124" s="254"/>
    </row>
    <row r="125" spans="1:16" s="1" customFormat="1" ht="18" customHeight="1" x14ac:dyDescent="0.25">
      <c r="A125" s="76" t="s">
        <v>3</v>
      </c>
      <c r="B125" s="77"/>
      <c r="C125" s="77"/>
      <c r="D125" s="77"/>
      <c r="E125" s="77"/>
      <c r="F125" s="77"/>
      <c r="G125" s="77"/>
      <c r="H125" s="77"/>
      <c r="I125" s="77"/>
      <c r="J125" s="77"/>
      <c r="K125" s="77"/>
      <c r="L125" s="74">
        <f>SUM(J126:L129)</f>
        <v>406515721.66000003</v>
      </c>
      <c r="M125" s="74"/>
      <c r="N125" s="74"/>
      <c r="O125" s="74"/>
      <c r="P125" s="75"/>
    </row>
    <row r="126" spans="1:16" s="1" customFormat="1" x14ac:dyDescent="0.25">
      <c r="A126" s="51" t="s">
        <v>316</v>
      </c>
      <c r="B126" s="52"/>
      <c r="C126" s="52"/>
      <c r="D126" s="52"/>
      <c r="E126" s="52"/>
      <c r="F126" s="52"/>
      <c r="G126" s="52"/>
      <c r="H126" s="52"/>
      <c r="I126" s="53"/>
      <c r="J126" s="60">
        <v>8124670.8799999999</v>
      </c>
      <c r="K126" s="60"/>
      <c r="L126" s="60"/>
      <c r="M126" s="60"/>
      <c r="N126" s="60"/>
      <c r="O126" s="60"/>
      <c r="P126" s="60"/>
    </row>
    <row r="127" spans="1:16" s="1" customFormat="1" x14ac:dyDescent="0.25">
      <c r="A127" s="51" t="s">
        <v>336</v>
      </c>
      <c r="B127" s="52"/>
      <c r="C127" s="52"/>
      <c r="D127" s="52"/>
      <c r="E127" s="52"/>
      <c r="F127" s="52"/>
      <c r="G127" s="52"/>
      <c r="H127" s="52"/>
      <c r="I127" s="53"/>
      <c r="J127" s="60">
        <v>188758792.15000001</v>
      </c>
      <c r="K127" s="60"/>
      <c r="L127" s="60"/>
      <c r="M127" s="60"/>
      <c r="N127" s="60"/>
      <c r="O127" s="60"/>
      <c r="P127" s="60"/>
    </row>
    <row r="128" spans="1:16" s="1" customFormat="1" ht="15" customHeight="1" x14ac:dyDescent="0.25">
      <c r="A128" s="304" t="s">
        <v>337</v>
      </c>
      <c r="B128" s="305"/>
      <c r="C128" s="305"/>
      <c r="D128" s="305"/>
      <c r="E128" s="305"/>
      <c r="F128" s="305"/>
      <c r="G128" s="305"/>
      <c r="H128" s="305"/>
      <c r="I128" s="306"/>
      <c r="J128" s="60">
        <v>182493935.22</v>
      </c>
      <c r="K128" s="60"/>
      <c r="L128" s="60"/>
      <c r="M128" s="60"/>
      <c r="N128" s="60"/>
      <c r="O128" s="60"/>
      <c r="P128" s="60"/>
    </row>
    <row r="129" spans="1:16" s="1" customFormat="1" ht="15" customHeight="1" x14ac:dyDescent="0.25">
      <c r="A129" s="51" t="s">
        <v>39</v>
      </c>
      <c r="B129" s="52"/>
      <c r="C129" s="52"/>
      <c r="D129" s="52"/>
      <c r="E129" s="52"/>
      <c r="F129" s="52"/>
      <c r="G129" s="52"/>
      <c r="H129" s="52"/>
      <c r="I129" s="53"/>
      <c r="J129" s="60">
        <v>27138323.41</v>
      </c>
      <c r="K129" s="60"/>
      <c r="L129" s="60"/>
      <c r="M129" s="60"/>
      <c r="N129" s="60"/>
      <c r="O129" s="60"/>
      <c r="P129" s="60"/>
    </row>
    <row r="130" spans="1:16" s="1" customFormat="1" ht="18" customHeight="1" x14ac:dyDescent="0.25">
      <c r="A130" s="76" t="s">
        <v>5</v>
      </c>
      <c r="B130" s="77"/>
      <c r="C130" s="77"/>
      <c r="D130" s="77"/>
      <c r="E130" s="77"/>
      <c r="F130" s="77"/>
      <c r="G130" s="77"/>
      <c r="H130" s="77"/>
      <c r="I130" s="77"/>
      <c r="J130" s="77"/>
      <c r="K130" s="77"/>
      <c r="L130" s="74">
        <f>SUM(J131:L133)</f>
        <v>217704074.97999999</v>
      </c>
      <c r="M130" s="74"/>
      <c r="N130" s="74"/>
      <c r="O130" s="74"/>
      <c r="P130" s="75"/>
    </row>
    <row r="131" spans="1:16" s="1" customFormat="1" x14ac:dyDescent="0.25">
      <c r="A131" s="51" t="s">
        <v>317</v>
      </c>
      <c r="B131" s="52"/>
      <c r="C131" s="52"/>
      <c r="D131" s="52"/>
      <c r="E131" s="52"/>
      <c r="F131" s="52"/>
      <c r="G131" s="52"/>
      <c r="H131" s="52"/>
      <c r="I131" s="53"/>
      <c r="J131" s="60">
        <v>49237163.030000001</v>
      </c>
      <c r="K131" s="60"/>
      <c r="L131" s="60"/>
      <c r="M131" s="60"/>
      <c r="N131" s="60"/>
      <c r="O131" s="60"/>
      <c r="P131" s="60"/>
    </row>
    <row r="132" spans="1:16" s="1" customFormat="1" x14ac:dyDescent="0.25">
      <c r="A132" s="51" t="s">
        <v>40</v>
      </c>
      <c r="B132" s="52"/>
      <c r="C132" s="52"/>
      <c r="D132" s="52"/>
      <c r="E132" s="52"/>
      <c r="F132" s="52"/>
      <c r="G132" s="52"/>
      <c r="H132" s="52"/>
      <c r="I132" s="53"/>
      <c r="J132" s="60">
        <v>4211378.07</v>
      </c>
      <c r="K132" s="60"/>
      <c r="L132" s="60"/>
      <c r="M132" s="60"/>
      <c r="N132" s="60"/>
      <c r="O132" s="60"/>
      <c r="P132" s="60"/>
    </row>
    <row r="133" spans="1:16" s="1" customFormat="1" ht="15" customHeight="1" x14ac:dyDescent="0.25">
      <c r="A133" s="304" t="s">
        <v>6</v>
      </c>
      <c r="B133" s="305"/>
      <c r="C133" s="305"/>
      <c r="D133" s="305"/>
      <c r="E133" s="305"/>
      <c r="F133" s="305"/>
      <c r="G133" s="305"/>
      <c r="H133" s="305"/>
      <c r="I133" s="306"/>
      <c r="J133" s="60">
        <v>164255533.88</v>
      </c>
      <c r="K133" s="60"/>
      <c r="L133" s="60"/>
      <c r="M133" s="60"/>
      <c r="N133" s="60"/>
      <c r="O133" s="60"/>
      <c r="P133" s="60"/>
    </row>
    <row r="134" spans="1:16" s="1" customFormat="1" ht="18.75" customHeight="1" x14ac:dyDescent="0.25">
      <c r="A134" s="76" t="s">
        <v>7</v>
      </c>
      <c r="B134" s="77"/>
      <c r="C134" s="77"/>
      <c r="D134" s="77"/>
      <c r="E134" s="77"/>
      <c r="F134" s="77"/>
      <c r="G134" s="77"/>
      <c r="H134" s="77"/>
      <c r="I134" s="77"/>
      <c r="J134" s="77"/>
      <c r="K134" s="77"/>
      <c r="L134" s="74">
        <f>SUM(J135)</f>
        <v>39238626.799999997</v>
      </c>
      <c r="M134" s="74"/>
      <c r="N134" s="74"/>
      <c r="O134" s="74"/>
      <c r="P134" s="75"/>
    </row>
    <row r="135" spans="1:16" s="1" customFormat="1" ht="15" customHeight="1" x14ac:dyDescent="0.25">
      <c r="A135" s="51" t="s">
        <v>29</v>
      </c>
      <c r="B135" s="52"/>
      <c r="C135" s="52"/>
      <c r="D135" s="52"/>
      <c r="E135" s="52"/>
      <c r="F135" s="52"/>
      <c r="G135" s="52"/>
      <c r="H135" s="52"/>
      <c r="I135" s="53"/>
      <c r="J135" s="60">
        <v>39238626.799999997</v>
      </c>
      <c r="K135" s="60"/>
      <c r="L135" s="118"/>
      <c r="M135" s="118"/>
      <c r="N135" s="118"/>
      <c r="O135" s="118"/>
      <c r="P135" s="119"/>
    </row>
    <row r="136" spans="1:16" s="1" customFormat="1" ht="17.25" customHeight="1" x14ac:dyDescent="0.25">
      <c r="A136" s="76" t="s">
        <v>8</v>
      </c>
      <c r="B136" s="77"/>
      <c r="C136" s="77"/>
      <c r="D136" s="77"/>
      <c r="E136" s="77"/>
      <c r="F136" s="77"/>
      <c r="G136" s="77"/>
      <c r="H136" s="77"/>
      <c r="I136" s="77"/>
      <c r="J136" s="77"/>
      <c r="K136" s="77"/>
      <c r="L136" s="74">
        <f>SUM(J137:L141)</f>
        <v>16076376.01</v>
      </c>
      <c r="M136" s="74"/>
      <c r="N136" s="74"/>
      <c r="O136" s="74"/>
      <c r="P136" s="75"/>
    </row>
    <row r="137" spans="1:16" s="1" customFormat="1" x14ac:dyDescent="0.25">
      <c r="A137" s="51" t="s">
        <v>4</v>
      </c>
      <c r="B137" s="52"/>
      <c r="C137" s="52"/>
      <c r="D137" s="52"/>
      <c r="E137" s="52"/>
      <c r="F137" s="52"/>
      <c r="G137" s="52"/>
      <c r="H137" s="52"/>
      <c r="I137" s="53"/>
      <c r="J137" s="60">
        <v>9019426.0099999998</v>
      </c>
      <c r="K137" s="60"/>
      <c r="L137" s="60"/>
      <c r="M137" s="60"/>
      <c r="N137" s="60"/>
      <c r="O137" s="60"/>
      <c r="P137" s="60"/>
    </row>
    <row r="138" spans="1:16" s="1" customFormat="1" ht="15" customHeight="1" x14ac:dyDescent="0.25">
      <c r="A138" s="51" t="s">
        <v>55</v>
      </c>
      <c r="B138" s="52"/>
      <c r="C138" s="52"/>
      <c r="D138" s="52"/>
      <c r="E138" s="52"/>
      <c r="F138" s="52"/>
      <c r="G138" s="52"/>
      <c r="H138" s="52"/>
      <c r="I138" s="53"/>
      <c r="J138" s="60">
        <v>1000</v>
      </c>
      <c r="K138" s="60"/>
      <c r="L138" s="60"/>
      <c r="M138" s="60"/>
      <c r="N138" s="60"/>
      <c r="O138" s="60"/>
      <c r="P138" s="60"/>
    </row>
    <row r="139" spans="1:16" s="1" customFormat="1" x14ac:dyDescent="0.25">
      <c r="A139" s="51" t="s">
        <v>140</v>
      </c>
      <c r="B139" s="52"/>
      <c r="C139" s="52"/>
      <c r="D139" s="52"/>
      <c r="E139" s="52"/>
      <c r="F139" s="52"/>
      <c r="G139" s="52"/>
      <c r="H139" s="52"/>
      <c r="I139" s="53"/>
      <c r="J139" s="60">
        <v>4479000</v>
      </c>
      <c r="K139" s="60"/>
      <c r="L139" s="60"/>
      <c r="M139" s="60"/>
      <c r="N139" s="60"/>
      <c r="O139" s="60"/>
      <c r="P139" s="60"/>
    </row>
    <row r="140" spans="1:16" s="1" customFormat="1" x14ac:dyDescent="0.25">
      <c r="A140" s="51" t="s">
        <v>318</v>
      </c>
      <c r="B140" s="52"/>
      <c r="C140" s="52"/>
      <c r="D140" s="52"/>
      <c r="E140" s="52"/>
      <c r="F140" s="52"/>
      <c r="G140" s="52"/>
      <c r="H140" s="52"/>
      <c r="I140" s="53"/>
      <c r="J140" s="60">
        <v>83804.41</v>
      </c>
      <c r="K140" s="60"/>
      <c r="L140" s="60"/>
      <c r="M140" s="60"/>
      <c r="N140" s="60"/>
      <c r="O140" s="60"/>
      <c r="P140" s="60"/>
    </row>
    <row r="141" spans="1:16" s="1" customFormat="1" x14ac:dyDescent="0.25">
      <c r="A141" s="51" t="s">
        <v>9</v>
      </c>
      <c r="B141" s="52"/>
      <c r="C141" s="52"/>
      <c r="D141" s="52"/>
      <c r="E141" s="52"/>
      <c r="F141" s="52"/>
      <c r="G141" s="52"/>
      <c r="H141" s="52"/>
      <c r="I141" s="53"/>
      <c r="J141" s="60">
        <v>2493145.59</v>
      </c>
      <c r="K141" s="60"/>
      <c r="L141" s="60"/>
      <c r="M141" s="60"/>
      <c r="N141" s="60"/>
      <c r="O141" s="60"/>
      <c r="P141" s="60"/>
    </row>
    <row r="142" spans="1:16" s="1" customFormat="1" ht="16.5" customHeight="1" x14ac:dyDescent="0.25">
      <c r="A142" s="121" t="s">
        <v>70</v>
      </c>
      <c r="B142" s="121"/>
      <c r="C142" s="121"/>
      <c r="D142" s="121"/>
      <c r="E142" s="121"/>
      <c r="F142" s="121"/>
      <c r="G142" s="121"/>
      <c r="H142" s="121"/>
      <c r="I142" s="121"/>
      <c r="J142" s="121"/>
      <c r="K142" s="121"/>
      <c r="L142" s="374">
        <f>+L125+L130+L134+L136</f>
        <v>679534799.44999993</v>
      </c>
      <c r="M142" s="58"/>
      <c r="N142" s="58"/>
      <c r="O142" s="58"/>
      <c r="P142" s="59"/>
    </row>
    <row r="143" spans="1:16" s="1" customFormat="1" ht="18.75" customHeight="1" x14ac:dyDescent="0.25">
      <c r="A143" s="373" t="s">
        <v>187</v>
      </c>
      <c r="B143" s="373"/>
      <c r="C143" s="373"/>
      <c r="D143" s="373"/>
      <c r="E143" s="373"/>
      <c r="F143" s="373"/>
      <c r="G143" s="373"/>
      <c r="H143" s="373"/>
      <c r="I143" s="373"/>
      <c r="J143" s="373"/>
      <c r="K143" s="373"/>
      <c r="L143" s="373"/>
      <c r="M143" s="373"/>
      <c r="N143" s="373"/>
      <c r="O143" s="373"/>
      <c r="P143" s="373"/>
    </row>
    <row r="144" spans="1:16" s="1" customFormat="1" ht="31.5" customHeight="1" x14ac:dyDescent="0.25">
      <c r="A144" s="298" t="s">
        <v>387</v>
      </c>
      <c r="B144" s="262"/>
      <c r="C144" s="262"/>
      <c r="D144" s="262"/>
      <c r="E144" s="262"/>
      <c r="F144" s="262"/>
      <c r="G144" s="262"/>
      <c r="H144" s="262"/>
      <c r="I144" s="262"/>
      <c r="J144" s="262"/>
      <c r="K144" s="262"/>
      <c r="L144" s="262"/>
      <c r="M144" s="262"/>
      <c r="N144" s="262"/>
      <c r="O144" s="262"/>
      <c r="P144" s="263"/>
    </row>
    <row r="145" spans="1:16" s="1" customFormat="1" x14ac:dyDescent="0.25">
      <c r="A145" s="76" t="s">
        <v>10</v>
      </c>
      <c r="B145" s="77"/>
      <c r="C145" s="77"/>
      <c r="D145" s="77"/>
      <c r="E145" s="77"/>
      <c r="F145" s="77"/>
      <c r="G145" s="77"/>
      <c r="H145" s="77"/>
      <c r="I145" s="77"/>
      <c r="J145" s="77"/>
      <c r="K145" s="77"/>
      <c r="L145" s="74">
        <f>SUM(J146:L157)</f>
        <v>2056315329.8999999</v>
      </c>
      <c r="M145" s="74"/>
      <c r="N145" s="74"/>
      <c r="O145" s="74"/>
      <c r="P145" s="75"/>
    </row>
    <row r="146" spans="1:16" s="1" customFormat="1" ht="18.75" customHeight="1" x14ac:dyDescent="0.25">
      <c r="A146" s="375" t="s">
        <v>11</v>
      </c>
      <c r="B146" s="319"/>
      <c r="C146" s="319"/>
      <c r="D146" s="319"/>
      <c r="E146" s="319"/>
      <c r="F146" s="319"/>
      <c r="G146" s="319"/>
      <c r="H146" s="319"/>
      <c r="I146" s="320"/>
      <c r="J146" s="372">
        <v>1664686824</v>
      </c>
      <c r="K146" s="372"/>
      <c r="L146" s="217"/>
      <c r="M146" s="218"/>
      <c r="N146" s="218"/>
      <c r="O146" s="218"/>
      <c r="P146" s="219"/>
    </row>
    <row r="147" spans="1:16" s="1" customFormat="1" ht="16.5" customHeight="1" x14ac:dyDescent="0.25">
      <c r="A147" s="51" t="s">
        <v>342</v>
      </c>
      <c r="B147" s="52"/>
      <c r="C147" s="52"/>
      <c r="D147" s="52"/>
      <c r="E147" s="52"/>
      <c r="F147" s="52"/>
      <c r="G147" s="52"/>
      <c r="H147" s="52"/>
      <c r="I147" s="53"/>
      <c r="J147" s="60">
        <v>42597892</v>
      </c>
      <c r="K147" s="60"/>
      <c r="L147" s="217"/>
      <c r="M147" s="218"/>
      <c r="N147" s="218"/>
      <c r="O147" s="218"/>
      <c r="P147" s="219"/>
    </row>
    <row r="148" spans="1:16" s="1" customFormat="1" ht="15.75" customHeight="1" x14ac:dyDescent="0.25">
      <c r="A148" s="51" t="s">
        <v>319</v>
      </c>
      <c r="B148" s="52"/>
      <c r="C148" s="52"/>
      <c r="D148" s="52"/>
      <c r="E148" s="52"/>
      <c r="F148" s="52"/>
      <c r="G148" s="52"/>
      <c r="H148" s="52"/>
      <c r="I148" s="53"/>
      <c r="J148" s="60">
        <v>17522174.370000001</v>
      </c>
      <c r="K148" s="60"/>
      <c r="L148" s="217"/>
      <c r="M148" s="218"/>
      <c r="N148" s="218"/>
      <c r="O148" s="218"/>
      <c r="P148" s="219"/>
    </row>
    <row r="149" spans="1:16" s="1" customFormat="1" ht="17.25" customHeight="1" x14ac:dyDescent="0.25">
      <c r="A149" s="304" t="s">
        <v>320</v>
      </c>
      <c r="B149" s="305"/>
      <c r="C149" s="305"/>
      <c r="D149" s="305"/>
      <c r="E149" s="305"/>
      <c r="F149" s="305"/>
      <c r="G149" s="305"/>
      <c r="H149" s="305"/>
      <c r="I149" s="306"/>
      <c r="J149" s="88">
        <v>1398.96</v>
      </c>
      <c r="K149" s="88"/>
      <c r="L149" s="217"/>
      <c r="M149" s="218"/>
      <c r="N149" s="218"/>
      <c r="O149" s="218"/>
      <c r="P149" s="219"/>
    </row>
    <row r="150" spans="1:16" s="1" customFormat="1" ht="16.5" customHeight="1" x14ac:dyDescent="0.25">
      <c r="A150" s="51" t="s">
        <v>85</v>
      </c>
      <c r="B150" s="52"/>
      <c r="C150" s="52"/>
      <c r="D150" s="52"/>
      <c r="E150" s="52"/>
      <c r="F150" s="52"/>
      <c r="G150" s="52"/>
      <c r="H150" s="52"/>
      <c r="I150" s="53"/>
      <c r="J150" s="60">
        <v>44774845</v>
      </c>
      <c r="K150" s="60"/>
      <c r="L150" s="217"/>
      <c r="M150" s="218"/>
      <c r="N150" s="218"/>
      <c r="O150" s="218"/>
      <c r="P150" s="219"/>
    </row>
    <row r="151" spans="1:16" s="1" customFormat="1" ht="16.5" customHeight="1" x14ac:dyDescent="0.25">
      <c r="A151" s="304" t="s">
        <v>321</v>
      </c>
      <c r="B151" s="305"/>
      <c r="C151" s="305"/>
      <c r="D151" s="305"/>
      <c r="E151" s="305"/>
      <c r="F151" s="305"/>
      <c r="G151" s="305"/>
      <c r="H151" s="305"/>
      <c r="I151" s="306"/>
      <c r="J151" s="88">
        <v>6878.47</v>
      </c>
      <c r="K151" s="88"/>
      <c r="L151" s="217"/>
      <c r="M151" s="218"/>
      <c r="N151" s="218"/>
      <c r="O151" s="218"/>
      <c r="P151" s="219"/>
    </row>
    <row r="152" spans="1:16" s="1" customFormat="1" ht="16.5" customHeight="1" x14ac:dyDescent="0.25">
      <c r="A152" s="51" t="s">
        <v>86</v>
      </c>
      <c r="B152" s="52"/>
      <c r="C152" s="52"/>
      <c r="D152" s="52"/>
      <c r="E152" s="52"/>
      <c r="F152" s="52"/>
      <c r="G152" s="52"/>
      <c r="H152" s="52"/>
      <c r="I152" s="53"/>
      <c r="J152" s="60">
        <v>225593287</v>
      </c>
      <c r="K152" s="60"/>
      <c r="L152" s="217"/>
      <c r="M152" s="218"/>
      <c r="N152" s="218"/>
      <c r="O152" s="218"/>
      <c r="P152" s="219"/>
    </row>
    <row r="153" spans="1:16" s="1" customFormat="1" ht="16.5" customHeight="1" x14ac:dyDescent="0.25">
      <c r="A153" s="51" t="s">
        <v>322</v>
      </c>
      <c r="B153" s="52"/>
      <c r="C153" s="52"/>
      <c r="D153" s="52"/>
      <c r="E153" s="52"/>
      <c r="F153" s="52"/>
      <c r="G153" s="52"/>
      <c r="H153" s="52"/>
      <c r="I153" s="53"/>
      <c r="J153" s="60">
        <v>27539.599999999999</v>
      </c>
      <c r="K153" s="60"/>
      <c r="L153" s="217"/>
      <c r="M153" s="218"/>
      <c r="N153" s="218"/>
      <c r="O153" s="218"/>
      <c r="P153" s="219"/>
    </row>
    <row r="154" spans="1:16" s="1" customFormat="1" x14ac:dyDescent="0.25">
      <c r="A154" s="51" t="s">
        <v>87</v>
      </c>
      <c r="B154" s="52"/>
      <c r="C154" s="52"/>
      <c r="D154" s="52"/>
      <c r="E154" s="52"/>
      <c r="F154" s="52"/>
      <c r="G154" s="52"/>
      <c r="H154" s="52"/>
      <c r="I154" s="53"/>
      <c r="J154" s="60">
        <v>60345199</v>
      </c>
      <c r="K154" s="60"/>
      <c r="L154" s="217"/>
      <c r="M154" s="218"/>
      <c r="N154" s="218"/>
      <c r="O154" s="218"/>
      <c r="P154" s="219"/>
    </row>
    <row r="155" spans="1:16" s="1" customFormat="1" x14ac:dyDescent="0.25">
      <c r="A155" s="51" t="s">
        <v>323</v>
      </c>
      <c r="B155" s="52"/>
      <c r="C155" s="52"/>
      <c r="D155" s="52"/>
      <c r="E155" s="52"/>
      <c r="F155" s="52"/>
      <c r="G155" s="52"/>
      <c r="H155" s="52"/>
      <c r="I155" s="53"/>
      <c r="J155" s="60">
        <v>6253.71</v>
      </c>
      <c r="K155" s="60"/>
      <c r="L155" s="217"/>
      <c r="M155" s="218"/>
      <c r="N155" s="218"/>
      <c r="O155" s="218"/>
      <c r="P155" s="219"/>
    </row>
    <row r="156" spans="1:16" s="1" customFormat="1" x14ac:dyDescent="0.25">
      <c r="A156" s="51" t="s">
        <v>373</v>
      </c>
      <c r="B156" s="52"/>
      <c r="C156" s="52"/>
      <c r="D156" s="52"/>
      <c r="E156" s="52"/>
      <c r="F156" s="52"/>
      <c r="G156" s="52"/>
      <c r="H156" s="52"/>
      <c r="I156" s="53"/>
      <c r="J156" s="117">
        <v>748455</v>
      </c>
      <c r="K156" s="119"/>
      <c r="L156" s="217"/>
      <c r="M156" s="218"/>
      <c r="N156" s="218"/>
      <c r="O156" s="218"/>
      <c r="P156" s="219"/>
    </row>
    <row r="157" spans="1:16" s="1" customFormat="1" x14ac:dyDescent="0.25">
      <c r="A157" s="66" t="s">
        <v>338</v>
      </c>
      <c r="B157" s="66"/>
      <c r="C157" s="66"/>
      <c r="D157" s="66"/>
      <c r="E157" s="66"/>
      <c r="F157" s="66"/>
      <c r="G157" s="66"/>
      <c r="H157" s="66"/>
      <c r="I157" s="66"/>
      <c r="J157" s="381">
        <v>4582.79</v>
      </c>
      <c r="K157" s="381"/>
      <c r="L157" s="220"/>
      <c r="M157" s="221"/>
      <c r="N157" s="221"/>
      <c r="O157" s="221"/>
      <c r="P157" s="222"/>
    </row>
    <row r="158" spans="1:16" s="1" customFormat="1" x14ac:dyDescent="0.25">
      <c r="A158" s="76" t="s">
        <v>12</v>
      </c>
      <c r="B158" s="77"/>
      <c r="C158" s="77"/>
      <c r="D158" s="77"/>
      <c r="E158" s="77"/>
      <c r="F158" s="77"/>
      <c r="G158" s="77"/>
      <c r="H158" s="77"/>
      <c r="I158" s="77"/>
      <c r="J158" s="77"/>
      <c r="K158" s="77"/>
      <c r="L158" s="74">
        <f>SUM(J159:L160)</f>
        <v>837384996.11999989</v>
      </c>
      <c r="M158" s="74"/>
      <c r="N158" s="74"/>
      <c r="O158" s="74"/>
      <c r="P158" s="75"/>
    </row>
    <row r="159" spans="1:16" s="1" customFormat="1" ht="18" customHeight="1" x14ac:dyDescent="0.25">
      <c r="A159" s="51" t="s">
        <v>324</v>
      </c>
      <c r="B159" s="52"/>
      <c r="C159" s="52"/>
      <c r="D159" s="52"/>
      <c r="E159" s="52"/>
      <c r="F159" s="52"/>
      <c r="G159" s="52"/>
      <c r="H159" s="52"/>
      <c r="I159" s="53"/>
      <c r="J159" s="117">
        <v>209049280.69</v>
      </c>
      <c r="K159" s="118"/>
      <c r="L159" s="60"/>
      <c r="M159" s="60"/>
      <c r="N159" s="60"/>
      <c r="O159" s="60"/>
      <c r="P159" s="60"/>
    </row>
    <row r="160" spans="1:16" s="1" customFormat="1" ht="17.25" customHeight="1" x14ac:dyDescent="0.25">
      <c r="A160" s="51" t="s">
        <v>325</v>
      </c>
      <c r="B160" s="52"/>
      <c r="C160" s="52"/>
      <c r="D160" s="52"/>
      <c r="E160" s="52"/>
      <c r="F160" s="52"/>
      <c r="G160" s="52"/>
      <c r="H160" s="52"/>
      <c r="I160" s="53"/>
      <c r="J160" s="117">
        <v>628335715.42999995</v>
      </c>
      <c r="K160" s="118"/>
      <c r="L160" s="60"/>
      <c r="M160" s="60"/>
      <c r="N160" s="60"/>
      <c r="O160" s="60"/>
      <c r="P160" s="60"/>
    </row>
    <row r="161" spans="1:16" s="1" customFormat="1" x14ac:dyDescent="0.25">
      <c r="A161" s="76" t="s">
        <v>13</v>
      </c>
      <c r="B161" s="77"/>
      <c r="C161" s="77"/>
      <c r="D161" s="77"/>
      <c r="E161" s="77"/>
      <c r="F161" s="77"/>
      <c r="G161" s="77"/>
      <c r="H161" s="77"/>
      <c r="I161" s="77"/>
      <c r="J161" s="77"/>
      <c r="K161" s="77"/>
      <c r="L161" s="74">
        <f>SUM(J162:K168)</f>
        <v>90919627.450000003</v>
      </c>
      <c r="M161" s="74"/>
      <c r="N161" s="74"/>
      <c r="O161" s="74"/>
      <c r="P161" s="75"/>
    </row>
    <row r="162" spans="1:16" s="1" customFormat="1" x14ac:dyDescent="0.25">
      <c r="A162" s="51" t="s">
        <v>356</v>
      </c>
      <c r="B162" s="52"/>
      <c r="C162" s="52"/>
      <c r="D162" s="52"/>
      <c r="E162" s="52"/>
      <c r="F162" s="52"/>
      <c r="G162" s="52"/>
      <c r="H162" s="52"/>
      <c r="I162" s="53"/>
      <c r="J162" s="60">
        <v>33220807.77</v>
      </c>
      <c r="K162" s="60"/>
      <c r="L162" s="60"/>
      <c r="M162" s="60"/>
      <c r="N162" s="60"/>
      <c r="O162" s="60"/>
      <c r="P162" s="60"/>
    </row>
    <row r="163" spans="1:16" s="1" customFormat="1" x14ac:dyDescent="0.25">
      <c r="A163" s="51" t="s">
        <v>357</v>
      </c>
      <c r="B163" s="52"/>
      <c r="C163" s="52"/>
      <c r="D163" s="52"/>
      <c r="E163" s="52"/>
      <c r="F163" s="52"/>
      <c r="G163" s="52"/>
      <c r="H163" s="52"/>
      <c r="I163" s="52"/>
      <c r="J163" s="60">
        <v>0</v>
      </c>
      <c r="K163" s="60"/>
      <c r="L163" s="60"/>
      <c r="M163" s="60"/>
      <c r="N163" s="60"/>
      <c r="O163" s="60"/>
      <c r="P163" s="60"/>
    </row>
    <row r="164" spans="1:16" s="1" customFormat="1" x14ac:dyDescent="0.25">
      <c r="A164" s="51" t="s">
        <v>367</v>
      </c>
      <c r="B164" s="52"/>
      <c r="C164" s="52"/>
      <c r="D164" s="52"/>
      <c r="E164" s="52"/>
      <c r="F164" s="52"/>
      <c r="G164" s="52"/>
      <c r="H164" s="52"/>
      <c r="I164" s="53"/>
      <c r="J164" s="60">
        <v>17582707.600000001</v>
      </c>
      <c r="K164" s="60"/>
      <c r="L164" s="60"/>
      <c r="M164" s="60"/>
      <c r="N164" s="60"/>
      <c r="O164" s="60"/>
      <c r="P164" s="60"/>
    </row>
    <row r="165" spans="1:16" s="1" customFormat="1" ht="15" customHeight="1" x14ac:dyDescent="0.25">
      <c r="A165" s="51" t="s">
        <v>217</v>
      </c>
      <c r="B165" s="52"/>
      <c r="C165" s="52"/>
      <c r="D165" s="52"/>
      <c r="E165" s="52"/>
      <c r="F165" s="52"/>
      <c r="G165" s="52"/>
      <c r="H165" s="52"/>
      <c r="I165" s="53"/>
      <c r="J165" s="60">
        <v>12559666.6</v>
      </c>
      <c r="K165" s="60"/>
      <c r="L165" s="60"/>
      <c r="M165" s="60"/>
      <c r="N165" s="60"/>
      <c r="O165" s="60"/>
      <c r="P165" s="60"/>
    </row>
    <row r="166" spans="1:16" s="1" customFormat="1" ht="15" customHeight="1" x14ac:dyDescent="0.25">
      <c r="A166" s="51" t="s">
        <v>388</v>
      </c>
      <c r="B166" s="52"/>
      <c r="C166" s="52"/>
      <c r="D166" s="52"/>
      <c r="E166" s="52"/>
      <c r="F166" s="52"/>
      <c r="G166" s="52"/>
      <c r="H166" s="52"/>
      <c r="I166" s="53"/>
      <c r="J166" s="117">
        <v>2395547.06</v>
      </c>
      <c r="K166" s="119"/>
      <c r="L166" s="60"/>
      <c r="M166" s="60"/>
      <c r="N166" s="60"/>
      <c r="O166" s="60"/>
      <c r="P166" s="60"/>
    </row>
    <row r="167" spans="1:16" s="1" customFormat="1" x14ac:dyDescent="0.25">
      <c r="A167" s="51" t="s">
        <v>339</v>
      </c>
      <c r="B167" s="52"/>
      <c r="C167" s="52"/>
      <c r="D167" s="52"/>
      <c r="E167" s="52"/>
      <c r="F167" s="52"/>
      <c r="G167" s="52"/>
      <c r="H167" s="52"/>
      <c r="I167" s="53"/>
      <c r="J167" s="60">
        <v>24960960</v>
      </c>
      <c r="K167" s="60"/>
      <c r="L167" s="60"/>
      <c r="M167" s="60"/>
      <c r="N167" s="60"/>
      <c r="O167" s="60"/>
      <c r="P167" s="60"/>
    </row>
    <row r="168" spans="1:16" s="1" customFormat="1" x14ac:dyDescent="0.25">
      <c r="A168" s="51" t="s">
        <v>326</v>
      </c>
      <c r="B168" s="52"/>
      <c r="C168" s="52"/>
      <c r="D168" s="52"/>
      <c r="E168" s="52"/>
      <c r="F168" s="52"/>
      <c r="G168" s="52"/>
      <c r="H168" s="52"/>
      <c r="I168" s="53"/>
      <c r="J168" s="60">
        <v>199938.42</v>
      </c>
      <c r="K168" s="60"/>
      <c r="L168" s="60"/>
      <c r="M168" s="60"/>
      <c r="N168" s="60"/>
      <c r="O168" s="60"/>
      <c r="P168" s="60"/>
    </row>
    <row r="169" spans="1:16" s="1" customFormat="1" x14ac:dyDescent="0.25">
      <c r="A169" s="76" t="s">
        <v>41</v>
      </c>
      <c r="B169" s="77"/>
      <c r="C169" s="77"/>
      <c r="D169" s="77"/>
      <c r="E169" s="77"/>
      <c r="F169" s="77"/>
      <c r="G169" s="77"/>
      <c r="H169" s="77"/>
      <c r="I169" s="77"/>
      <c r="J169" s="77"/>
      <c r="K169" s="77"/>
      <c r="L169" s="74">
        <f>SUM(J170:L175)</f>
        <v>550848.69999999995</v>
      </c>
      <c r="M169" s="74"/>
      <c r="N169" s="74"/>
      <c r="O169" s="74"/>
      <c r="P169" s="75"/>
    </row>
    <row r="170" spans="1:16" s="1" customFormat="1" ht="15.75" customHeight="1" x14ac:dyDescent="0.25">
      <c r="A170" s="51" t="s">
        <v>42</v>
      </c>
      <c r="B170" s="52"/>
      <c r="C170" s="52"/>
      <c r="D170" s="52"/>
      <c r="E170" s="52"/>
      <c r="F170" s="52"/>
      <c r="G170" s="52"/>
      <c r="H170" s="52"/>
      <c r="I170" s="52"/>
      <c r="J170" s="60">
        <v>129078</v>
      </c>
      <c r="K170" s="60"/>
      <c r="L170" s="368"/>
      <c r="M170" s="369"/>
      <c r="N170" s="369"/>
      <c r="O170" s="369"/>
      <c r="P170" s="370"/>
    </row>
    <row r="171" spans="1:16" s="1" customFormat="1" ht="16.5" customHeight="1" x14ac:dyDescent="0.25">
      <c r="A171" s="51" t="s">
        <v>43</v>
      </c>
      <c r="B171" s="52"/>
      <c r="C171" s="52"/>
      <c r="D171" s="52"/>
      <c r="E171" s="52"/>
      <c r="F171" s="52"/>
      <c r="G171" s="52"/>
      <c r="H171" s="52"/>
      <c r="I171" s="52"/>
      <c r="J171" s="60">
        <v>5400</v>
      </c>
      <c r="K171" s="60"/>
      <c r="L171" s="217"/>
      <c r="M171" s="218"/>
      <c r="N171" s="218"/>
      <c r="O171" s="218"/>
      <c r="P171" s="219"/>
    </row>
    <row r="172" spans="1:16" s="1" customFormat="1" ht="16.5" customHeight="1" x14ac:dyDescent="0.25">
      <c r="A172" s="51" t="s">
        <v>67</v>
      </c>
      <c r="B172" s="52"/>
      <c r="C172" s="52"/>
      <c r="D172" s="52"/>
      <c r="E172" s="52"/>
      <c r="F172" s="52"/>
      <c r="G172" s="52"/>
      <c r="H172" s="52"/>
      <c r="I172" s="52"/>
      <c r="J172" s="60">
        <v>361728.9</v>
      </c>
      <c r="K172" s="60"/>
      <c r="L172" s="217"/>
      <c r="M172" s="218"/>
      <c r="N172" s="218"/>
      <c r="O172" s="218"/>
      <c r="P172" s="219"/>
    </row>
    <row r="173" spans="1:16" s="1" customFormat="1" ht="17.25" customHeight="1" x14ac:dyDescent="0.25">
      <c r="A173" s="51" t="s">
        <v>84</v>
      </c>
      <c r="B173" s="52"/>
      <c r="C173" s="52"/>
      <c r="D173" s="52"/>
      <c r="E173" s="52"/>
      <c r="F173" s="52"/>
      <c r="G173" s="52"/>
      <c r="H173" s="52"/>
      <c r="I173" s="52"/>
      <c r="J173" s="60">
        <v>781.92</v>
      </c>
      <c r="K173" s="60"/>
      <c r="L173" s="217"/>
      <c r="M173" s="218"/>
      <c r="N173" s="218"/>
      <c r="O173" s="218"/>
      <c r="P173" s="219"/>
    </row>
    <row r="174" spans="1:16" s="1" customFormat="1" ht="18" customHeight="1" x14ac:dyDescent="0.25">
      <c r="A174" s="51" t="s">
        <v>60</v>
      </c>
      <c r="B174" s="52"/>
      <c r="C174" s="52"/>
      <c r="D174" s="52"/>
      <c r="E174" s="52"/>
      <c r="F174" s="52"/>
      <c r="G174" s="52"/>
      <c r="H174" s="52"/>
      <c r="I174" s="52"/>
      <c r="J174" s="60">
        <v>21788.880000000001</v>
      </c>
      <c r="K174" s="60"/>
      <c r="L174" s="217"/>
      <c r="M174" s="218"/>
      <c r="N174" s="218"/>
      <c r="O174" s="218"/>
      <c r="P174" s="219"/>
    </row>
    <row r="175" spans="1:16" s="1" customFormat="1" ht="16.5" customHeight="1" x14ac:dyDescent="0.25">
      <c r="A175" s="51" t="s">
        <v>44</v>
      </c>
      <c r="B175" s="52"/>
      <c r="C175" s="52"/>
      <c r="D175" s="52"/>
      <c r="E175" s="52"/>
      <c r="F175" s="52"/>
      <c r="G175" s="52"/>
      <c r="H175" s="52"/>
      <c r="I175" s="52"/>
      <c r="J175" s="60">
        <v>32071</v>
      </c>
      <c r="K175" s="60"/>
      <c r="L175" s="220"/>
      <c r="M175" s="221"/>
      <c r="N175" s="221"/>
      <c r="O175" s="221"/>
      <c r="P175" s="222"/>
    </row>
    <row r="176" spans="1:16" s="1" customFormat="1" x14ac:dyDescent="0.25">
      <c r="A176" s="76" t="s">
        <v>216</v>
      </c>
      <c r="B176" s="77"/>
      <c r="C176" s="77"/>
      <c r="D176" s="77"/>
      <c r="E176" s="77"/>
      <c r="F176" s="77"/>
      <c r="G176" s="77"/>
      <c r="H176" s="77"/>
      <c r="I176" s="77"/>
      <c r="J176" s="77"/>
      <c r="K176" s="77"/>
      <c r="L176" s="74">
        <f>SUM(J177:L182)</f>
        <v>485505282.79999995</v>
      </c>
      <c r="M176" s="74"/>
      <c r="N176" s="74"/>
      <c r="O176" s="74"/>
      <c r="P176" s="75"/>
    </row>
    <row r="177" spans="1:16" s="1" customFormat="1" ht="18" customHeight="1" x14ac:dyDescent="0.25">
      <c r="A177" s="51" t="s">
        <v>65</v>
      </c>
      <c r="B177" s="52"/>
      <c r="C177" s="52"/>
      <c r="D177" s="52"/>
      <c r="E177" s="52"/>
      <c r="F177" s="52"/>
      <c r="G177" s="52"/>
      <c r="H177" s="52"/>
      <c r="I177" s="53"/>
      <c r="J177" s="60">
        <v>390612318</v>
      </c>
      <c r="K177" s="60"/>
      <c r="L177" s="368"/>
      <c r="M177" s="369"/>
      <c r="N177" s="369"/>
      <c r="O177" s="369"/>
      <c r="P177" s="370"/>
    </row>
    <row r="178" spans="1:16" s="1" customFormat="1" ht="18" customHeight="1" x14ac:dyDescent="0.25">
      <c r="A178" s="51" t="s">
        <v>149</v>
      </c>
      <c r="B178" s="52"/>
      <c r="C178" s="52"/>
      <c r="D178" s="52"/>
      <c r="E178" s="52"/>
      <c r="F178" s="52"/>
      <c r="G178" s="52"/>
      <c r="H178" s="52"/>
      <c r="I178" s="53"/>
      <c r="J178" s="60">
        <v>5526783.0800000001</v>
      </c>
      <c r="K178" s="60"/>
      <c r="L178" s="217"/>
      <c r="M178" s="218"/>
      <c r="N178" s="218"/>
      <c r="O178" s="218"/>
      <c r="P178" s="219"/>
    </row>
    <row r="179" spans="1:16" s="1" customFormat="1" ht="17.25" customHeight="1" x14ac:dyDescent="0.25">
      <c r="A179" s="51" t="s">
        <v>66</v>
      </c>
      <c r="B179" s="52"/>
      <c r="C179" s="52"/>
      <c r="D179" s="52"/>
      <c r="E179" s="52"/>
      <c r="F179" s="52"/>
      <c r="G179" s="52"/>
      <c r="H179" s="52"/>
      <c r="I179" s="53"/>
      <c r="J179" s="60">
        <v>60195261</v>
      </c>
      <c r="K179" s="60"/>
      <c r="L179" s="217"/>
      <c r="M179" s="218"/>
      <c r="N179" s="218"/>
      <c r="O179" s="218"/>
      <c r="P179" s="219"/>
    </row>
    <row r="180" spans="1:16" s="1" customFormat="1" ht="16.5" customHeight="1" x14ac:dyDescent="0.25">
      <c r="A180" s="51" t="s">
        <v>64</v>
      </c>
      <c r="B180" s="52"/>
      <c r="C180" s="52"/>
      <c r="D180" s="52"/>
      <c r="E180" s="52"/>
      <c r="F180" s="52"/>
      <c r="G180" s="52"/>
      <c r="H180" s="52"/>
      <c r="I180" s="53"/>
      <c r="J180" s="60">
        <v>6502.67</v>
      </c>
      <c r="K180" s="60"/>
      <c r="L180" s="217"/>
      <c r="M180" s="218"/>
      <c r="N180" s="218"/>
      <c r="O180" s="218"/>
      <c r="P180" s="219"/>
    </row>
    <row r="181" spans="1:16" s="1" customFormat="1" x14ac:dyDescent="0.25">
      <c r="A181" s="51" t="s">
        <v>52</v>
      </c>
      <c r="B181" s="52"/>
      <c r="C181" s="52"/>
      <c r="D181" s="52"/>
      <c r="E181" s="52"/>
      <c r="F181" s="52"/>
      <c r="G181" s="52"/>
      <c r="H181" s="52"/>
      <c r="I181" s="53"/>
      <c r="J181" s="60">
        <v>2868258.59</v>
      </c>
      <c r="K181" s="60"/>
      <c r="L181" s="217"/>
      <c r="M181" s="218"/>
      <c r="N181" s="218"/>
      <c r="O181" s="218"/>
      <c r="P181" s="219"/>
    </row>
    <row r="182" spans="1:16" s="1" customFormat="1" ht="15" customHeight="1" x14ac:dyDescent="0.25">
      <c r="A182" s="304" t="s">
        <v>340</v>
      </c>
      <c r="B182" s="305"/>
      <c r="C182" s="305"/>
      <c r="D182" s="305"/>
      <c r="E182" s="305"/>
      <c r="F182" s="305"/>
      <c r="G182" s="305"/>
      <c r="H182" s="305"/>
      <c r="I182" s="306"/>
      <c r="J182" s="60">
        <v>26296159.460000001</v>
      </c>
      <c r="K182" s="60"/>
      <c r="L182" s="220"/>
      <c r="M182" s="221"/>
      <c r="N182" s="221"/>
      <c r="O182" s="221"/>
      <c r="P182" s="222"/>
    </row>
    <row r="183" spans="1:16" s="1" customFormat="1" x14ac:dyDescent="0.25">
      <c r="A183" s="76" t="s">
        <v>371</v>
      </c>
      <c r="B183" s="77"/>
      <c r="C183" s="77"/>
      <c r="D183" s="77"/>
      <c r="E183" s="77"/>
      <c r="F183" s="77"/>
      <c r="G183" s="77"/>
      <c r="H183" s="77"/>
      <c r="I183" s="77"/>
      <c r="J183" s="77"/>
      <c r="K183" s="376"/>
      <c r="L183" s="377">
        <f>SUM(J184:L189)</f>
        <v>89225638.210000008</v>
      </c>
      <c r="M183" s="74"/>
      <c r="N183" s="74"/>
      <c r="O183" s="74"/>
      <c r="P183" s="75"/>
    </row>
    <row r="184" spans="1:16" s="1" customFormat="1" ht="31.5" customHeight="1" x14ac:dyDescent="0.25">
      <c r="A184" s="304" t="s">
        <v>358</v>
      </c>
      <c r="B184" s="305"/>
      <c r="C184" s="305"/>
      <c r="D184" s="305"/>
      <c r="E184" s="305"/>
      <c r="F184" s="305"/>
      <c r="G184" s="305"/>
      <c r="H184" s="305"/>
      <c r="I184" s="306"/>
      <c r="J184" s="60">
        <v>32432724.600000001</v>
      </c>
      <c r="K184" s="60"/>
      <c r="L184" s="60"/>
      <c r="M184" s="60"/>
      <c r="N184" s="60"/>
      <c r="O184" s="60"/>
      <c r="P184" s="60"/>
    </row>
    <row r="185" spans="1:16" s="1" customFormat="1" ht="16.5" customHeight="1" x14ac:dyDescent="0.25">
      <c r="A185" s="304" t="s">
        <v>152</v>
      </c>
      <c r="B185" s="305"/>
      <c r="C185" s="305"/>
      <c r="D185" s="305"/>
      <c r="E185" s="305"/>
      <c r="F185" s="305"/>
      <c r="G185" s="305"/>
      <c r="H185" s="305"/>
      <c r="I185" s="306"/>
      <c r="J185" s="60">
        <v>16708427.49</v>
      </c>
      <c r="K185" s="60"/>
      <c r="L185" s="60"/>
      <c r="M185" s="60"/>
      <c r="N185" s="60"/>
      <c r="O185" s="60"/>
      <c r="P185" s="60"/>
    </row>
    <row r="186" spans="1:16" s="1" customFormat="1" ht="15" customHeight="1" x14ac:dyDescent="0.25">
      <c r="A186" s="304" t="s">
        <v>188</v>
      </c>
      <c r="B186" s="305"/>
      <c r="C186" s="305"/>
      <c r="D186" s="305"/>
      <c r="E186" s="305"/>
      <c r="F186" s="305"/>
      <c r="G186" s="305"/>
      <c r="H186" s="305"/>
      <c r="I186" s="306"/>
      <c r="J186" s="60">
        <v>7291.79</v>
      </c>
      <c r="K186" s="60"/>
      <c r="L186" s="60"/>
      <c r="M186" s="60"/>
      <c r="N186" s="60"/>
      <c r="O186" s="60"/>
      <c r="P186" s="60"/>
    </row>
    <row r="187" spans="1:16" s="1" customFormat="1" ht="15" customHeight="1" x14ac:dyDescent="0.25">
      <c r="A187" s="304" t="s">
        <v>353</v>
      </c>
      <c r="B187" s="305"/>
      <c r="C187" s="305"/>
      <c r="D187" s="305"/>
      <c r="E187" s="305"/>
      <c r="F187" s="305"/>
      <c r="G187" s="305"/>
      <c r="H187" s="305"/>
      <c r="I187" s="306"/>
      <c r="J187" s="60">
        <v>377733.74</v>
      </c>
      <c r="K187" s="60"/>
      <c r="L187" s="60"/>
      <c r="M187" s="60"/>
      <c r="N187" s="60"/>
      <c r="O187" s="60"/>
      <c r="P187" s="60"/>
    </row>
    <row r="188" spans="1:16" s="1" customFormat="1" ht="16.5" customHeight="1" x14ac:dyDescent="0.25">
      <c r="A188" s="304" t="s">
        <v>109</v>
      </c>
      <c r="B188" s="305"/>
      <c r="C188" s="305"/>
      <c r="D188" s="305"/>
      <c r="E188" s="305"/>
      <c r="F188" s="305"/>
      <c r="G188" s="305"/>
      <c r="H188" s="305"/>
      <c r="I188" s="306"/>
      <c r="J188" s="60">
        <v>39662771</v>
      </c>
      <c r="K188" s="60"/>
      <c r="L188" s="60"/>
      <c r="M188" s="60"/>
      <c r="N188" s="60"/>
      <c r="O188" s="60"/>
      <c r="P188" s="60"/>
    </row>
    <row r="189" spans="1:16" s="1" customFormat="1" ht="15" customHeight="1" x14ac:dyDescent="0.25">
      <c r="A189" s="304" t="s">
        <v>189</v>
      </c>
      <c r="B189" s="305"/>
      <c r="C189" s="305"/>
      <c r="D189" s="305"/>
      <c r="E189" s="305"/>
      <c r="F189" s="305"/>
      <c r="G189" s="305"/>
      <c r="H189" s="305"/>
      <c r="I189" s="306"/>
      <c r="J189" s="60">
        <v>36689.589999999997</v>
      </c>
      <c r="K189" s="60"/>
      <c r="L189" s="60"/>
      <c r="M189" s="60"/>
      <c r="N189" s="60"/>
      <c r="O189" s="60"/>
      <c r="P189" s="60"/>
    </row>
    <row r="190" spans="1:16" s="1" customFormat="1" ht="44.25" hidden="1" customHeight="1" x14ac:dyDescent="0.25">
      <c r="A190" s="66" t="s">
        <v>327</v>
      </c>
      <c r="B190" s="66"/>
      <c r="C190" s="66"/>
      <c r="D190" s="66"/>
      <c r="E190" s="66"/>
      <c r="F190" s="66"/>
      <c r="G190" s="66"/>
      <c r="H190" s="66"/>
      <c r="I190" s="66"/>
      <c r="J190" s="66"/>
      <c r="K190" s="60">
        <v>0</v>
      </c>
      <c r="L190" s="60"/>
      <c r="M190" s="60"/>
      <c r="N190" s="60"/>
      <c r="O190" s="60"/>
      <c r="P190" s="60"/>
    </row>
    <row r="191" spans="1:16" s="1" customFormat="1" ht="45.75" hidden="1" customHeight="1" x14ac:dyDescent="0.25">
      <c r="A191" s="66" t="s">
        <v>328</v>
      </c>
      <c r="B191" s="66"/>
      <c r="C191" s="66"/>
      <c r="D191" s="66"/>
      <c r="E191" s="66"/>
      <c r="F191" s="66"/>
      <c r="G191" s="66"/>
      <c r="H191" s="66"/>
      <c r="I191" s="66"/>
      <c r="J191" s="66"/>
      <c r="K191" s="60">
        <v>0</v>
      </c>
      <c r="L191" s="60"/>
      <c r="M191" s="60"/>
      <c r="N191" s="60"/>
      <c r="O191" s="60"/>
      <c r="P191" s="60"/>
    </row>
    <row r="192" spans="1:16" s="1" customFormat="1" ht="20.25" customHeight="1" x14ac:dyDescent="0.25">
      <c r="A192" s="215" t="s">
        <v>2</v>
      </c>
      <c r="B192" s="216"/>
      <c r="C192" s="216"/>
      <c r="D192" s="216"/>
      <c r="E192" s="216"/>
      <c r="F192" s="216"/>
      <c r="G192" s="216"/>
      <c r="H192" s="216"/>
      <c r="I192" s="216"/>
      <c r="J192" s="216"/>
      <c r="K192" s="216"/>
      <c r="L192" s="301">
        <f>+L145+L158+L161+L169+L176+L183</f>
        <v>3559901723.1799994</v>
      </c>
      <c r="M192" s="204"/>
      <c r="N192" s="204"/>
      <c r="O192" s="204"/>
      <c r="P192" s="205"/>
    </row>
    <row r="193" spans="1:16" s="1" customFormat="1" ht="20.25" customHeight="1" x14ac:dyDescent="0.25">
      <c r="A193" s="76" t="s">
        <v>14</v>
      </c>
      <c r="B193" s="77"/>
      <c r="C193" s="77"/>
      <c r="D193" s="77"/>
      <c r="E193" s="77"/>
      <c r="F193" s="77"/>
      <c r="G193" s="77"/>
      <c r="H193" s="77"/>
      <c r="I193" s="77"/>
      <c r="J193" s="77"/>
      <c r="K193" s="77"/>
      <c r="L193" s="74">
        <f>+L192+L142</f>
        <v>4239436522.6299992</v>
      </c>
      <c r="M193" s="74"/>
      <c r="N193" s="74"/>
      <c r="O193" s="74"/>
      <c r="P193" s="75"/>
    </row>
    <row r="194" spans="1:16" s="1" customFormat="1" ht="160.5" customHeight="1" x14ac:dyDescent="0.25">
      <c r="A194" s="72" t="s">
        <v>412</v>
      </c>
      <c r="B194" s="72"/>
      <c r="C194" s="72"/>
      <c r="D194" s="72"/>
      <c r="E194" s="72"/>
      <c r="F194" s="72"/>
      <c r="G194" s="72"/>
      <c r="H194" s="72"/>
      <c r="I194" s="72"/>
      <c r="J194" s="72"/>
      <c r="K194" s="72"/>
      <c r="L194" s="72"/>
      <c r="M194" s="72"/>
      <c r="N194" s="72"/>
      <c r="O194" s="72"/>
      <c r="P194" s="72"/>
    </row>
    <row r="195" spans="1:16" s="1" customFormat="1" x14ac:dyDescent="0.25">
      <c r="A195" s="57"/>
      <c r="B195" s="58"/>
      <c r="C195" s="58"/>
      <c r="D195" s="58"/>
      <c r="E195" s="58"/>
      <c r="F195" s="58"/>
      <c r="G195" s="58"/>
      <c r="H195" s="58"/>
      <c r="I195" s="58"/>
      <c r="J195" s="58"/>
      <c r="K195" s="58"/>
      <c r="L195" s="58"/>
      <c r="M195" s="58"/>
      <c r="N195" s="58"/>
      <c r="O195" s="58"/>
      <c r="P195" s="59"/>
    </row>
    <row r="196" spans="1:16" s="1" customFormat="1" ht="21" customHeight="1" x14ac:dyDescent="0.25">
      <c r="A196" s="73" t="s">
        <v>198</v>
      </c>
      <c r="B196" s="73"/>
      <c r="C196" s="73"/>
      <c r="D196" s="73"/>
      <c r="E196" s="73"/>
      <c r="F196" s="73"/>
      <c r="G196" s="73"/>
      <c r="H196" s="73"/>
      <c r="I196" s="73"/>
      <c r="J196" s="73"/>
      <c r="K196" s="73"/>
      <c r="L196" s="73"/>
      <c r="M196" s="73"/>
      <c r="N196" s="73"/>
      <c r="O196" s="73"/>
      <c r="P196" s="73"/>
    </row>
    <row r="197" spans="1:16" s="1" customFormat="1" ht="14.25" customHeight="1" x14ac:dyDescent="0.25">
      <c r="A197" s="68"/>
      <c r="B197" s="69"/>
      <c r="C197" s="69"/>
      <c r="D197" s="69"/>
      <c r="E197" s="69"/>
      <c r="F197" s="69"/>
      <c r="G197" s="69"/>
      <c r="H197" s="69"/>
      <c r="I197" s="69"/>
      <c r="J197" s="69"/>
      <c r="K197" s="69"/>
      <c r="L197" s="69"/>
      <c r="M197" s="69"/>
      <c r="N197" s="69"/>
      <c r="O197" s="69"/>
      <c r="P197" s="70"/>
    </row>
    <row r="198" spans="1:16" s="1" customFormat="1" ht="55.5" customHeight="1" x14ac:dyDescent="0.25">
      <c r="A198" s="48" t="s">
        <v>394</v>
      </c>
      <c r="B198" s="49"/>
      <c r="C198" s="49"/>
      <c r="D198" s="49"/>
      <c r="E198" s="49"/>
      <c r="F198" s="49"/>
      <c r="G198" s="49"/>
      <c r="H198" s="49"/>
      <c r="I198" s="49"/>
      <c r="J198" s="49"/>
      <c r="K198" s="49"/>
      <c r="L198" s="49"/>
      <c r="M198" s="49"/>
      <c r="N198" s="49"/>
      <c r="O198" s="49"/>
      <c r="P198" s="50"/>
    </row>
    <row r="199" spans="1:16" s="1" customFormat="1" ht="23.25" customHeight="1" x14ac:dyDescent="0.25">
      <c r="A199" s="63" t="s">
        <v>200</v>
      </c>
      <c r="B199" s="64"/>
      <c r="C199" s="64"/>
      <c r="D199" s="64"/>
      <c r="E199" s="64"/>
      <c r="F199" s="64"/>
      <c r="G199" s="65"/>
      <c r="H199" s="63" t="s">
        <v>389</v>
      </c>
      <c r="I199" s="64"/>
      <c r="J199" s="65"/>
      <c r="K199" s="302" t="s">
        <v>201</v>
      </c>
      <c r="L199" s="302"/>
      <c r="M199" s="302"/>
      <c r="N199" s="302"/>
      <c r="O199" s="302"/>
      <c r="P199" s="302"/>
    </row>
    <row r="200" spans="1:16" s="8" customFormat="1" ht="18" customHeight="1" x14ac:dyDescent="0.25">
      <c r="A200" s="44" t="s">
        <v>203</v>
      </c>
      <c r="B200" s="45"/>
      <c r="C200" s="45"/>
      <c r="D200" s="45"/>
      <c r="E200" s="45"/>
      <c r="F200" s="45"/>
      <c r="G200" s="46"/>
      <c r="H200" s="71">
        <v>1942478624.6600001</v>
      </c>
      <c r="I200" s="71"/>
      <c r="J200" s="71"/>
      <c r="K200" s="67">
        <f t="shared" ref="K200:K213" si="4">(100%/H$214)*(H200)</f>
        <v>0.49453633783799783</v>
      </c>
      <c r="L200" s="67"/>
      <c r="M200" s="67"/>
      <c r="N200" s="67"/>
      <c r="O200" s="67"/>
      <c r="P200" s="67"/>
    </row>
    <row r="201" spans="1:16" s="8" customFormat="1" ht="18" customHeight="1" x14ac:dyDescent="0.25">
      <c r="A201" s="44" t="s">
        <v>202</v>
      </c>
      <c r="B201" s="45"/>
      <c r="C201" s="45"/>
      <c r="D201" s="45"/>
      <c r="E201" s="45"/>
      <c r="F201" s="45"/>
      <c r="G201" s="46"/>
      <c r="H201" s="71">
        <v>245603454.46000001</v>
      </c>
      <c r="I201" s="71"/>
      <c r="J201" s="71"/>
      <c r="K201" s="67">
        <f t="shared" si="4"/>
        <v>6.2528272582803579E-2</v>
      </c>
      <c r="L201" s="67"/>
      <c r="M201" s="67"/>
      <c r="N201" s="67"/>
      <c r="O201" s="67"/>
      <c r="P201" s="67"/>
    </row>
    <row r="202" spans="1:16" s="8" customFormat="1" ht="18" customHeight="1" x14ac:dyDescent="0.25">
      <c r="A202" s="44" t="s">
        <v>204</v>
      </c>
      <c r="B202" s="45"/>
      <c r="C202" s="45"/>
      <c r="D202" s="45"/>
      <c r="E202" s="45"/>
      <c r="F202" s="45"/>
      <c r="G202" s="46"/>
      <c r="H202" s="71">
        <v>788054839.54999995</v>
      </c>
      <c r="I202" s="71"/>
      <c r="J202" s="71"/>
      <c r="K202" s="67">
        <f t="shared" si="4"/>
        <v>0.20063116752946639</v>
      </c>
      <c r="L202" s="67"/>
      <c r="M202" s="67"/>
      <c r="N202" s="67"/>
      <c r="O202" s="67"/>
      <c r="P202" s="67"/>
    </row>
    <row r="203" spans="1:16" s="8" customFormat="1" ht="17.25" customHeight="1" x14ac:dyDescent="0.25">
      <c r="A203" s="44" t="s">
        <v>218</v>
      </c>
      <c r="B203" s="45"/>
      <c r="C203" s="45"/>
      <c r="D203" s="45"/>
      <c r="E203" s="45"/>
      <c r="F203" s="45"/>
      <c r="G203" s="46"/>
      <c r="H203" s="71">
        <v>0</v>
      </c>
      <c r="I203" s="71"/>
      <c r="J203" s="71"/>
      <c r="K203" s="67">
        <f t="shared" si="4"/>
        <v>0</v>
      </c>
      <c r="L203" s="67"/>
      <c r="M203" s="67"/>
      <c r="N203" s="67"/>
      <c r="O203" s="67"/>
      <c r="P203" s="67"/>
    </row>
    <row r="204" spans="1:16" s="8" customFormat="1" ht="18" customHeight="1" x14ac:dyDescent="0.25">
      <c r="A204" s="44" t="s">
        <v>205</v>
      </c>
      <c r="B204" s="45"/>
      <c r="C204" s="45"/>
      <c r="D204" s="45"/>
      <c r="E204" s="45"/>
      <c r="F204" s="45"/>
      <c r="G204" s="46"/>
      <c r="H204" s="71">
        <v>149557384.66999999</v>
      </c>
      <c r="I204" s="71"/>
      <c r="J204" s="71"/>
      <c r="K204" s="67">
        <f t="shared" si="4"/>
        <v>3.8075868826755455E-2</v>
      </c>
      <c r="L204" s="67"/>
      <c r="M204" s="67"/>
      <c r="N204" s="67"/>
      <c r="O204" s="67"/>
      <c r="P204" s="67"/>
    </row>
    <row r="205" spans="1:16" s="8" customFormat="1" ht="18.75" customHeight="1" x14ac:dyDescent="0.25">
      <c r="A205" s="44" t="s">
        <v>206</v>
      </c>
      <c r="B205" s="45"/>
      <c r="C205" s="45"/>
      <c r="D205" s="45"/>
      <c r="E205" s="45"/>
      <c r="F205" s="45"/>
      <c r="G205" s="46"/>
      <c r="H205" s="71">
        <v>90425794.590000004</v>
      </c>
      <c r="I205" s="71"/>
      <c r="J205" s="71"/>
      <c r="K205" s="67">
        <f t="shared" si="4"/>
        <v>2.3021535853686399E-2</v>
      </c>
      <c r="L205" s="67"/>
      <c r="M205" s="67"/>
      <c r="N205" s="67"/>
      <c r="O205" s="67"/>
      <c r="P205" s="67"/>
    </row>
    <row r="206" spans="1:16" s="8" customFormat="1" ht="18" customHeight="1" x14ac:dyDescent="0.25">
      <c r="A206" s="44" t="s">
        <v>207</v>
      </c>
      <c r="B206" s="45"/>
      <c r="C206" s="45"/>
      <c r="D206" s="45"/>
      <c r="E206" s="45"/>
      <c r="F206" s="45"/>
      <c r="G206" s="46"/>
      <c r="H206" s="71">
        <v>1240340.75</v>
      </c>
      <c r="I206" s="71"/>
      <c r="J206" s="71"/>
      <c r="K206" s="67">
        <f t="shared" si="4"/>
        <v>3.1577880157296475E-4</v>
      </c>
      <c r="L206" s="67"/>
      <c r="M206" s="67"/>
      <c r="N206" s="67"/>
      <c r="O206" s="67"/>
      <c r="P206" s="67"/>
    </row>
    <row r="207" spans="1:16" s="8" customFormat="1" ht="18" customHeight="1" x14ac:dyDescent="0.25">
      <c r="A207" s="44" t="s">
        <v>211</v>
      </c>
      <c r="B207" s="45"/>
      <c r="C207" s="45"/>
      <c r="D207" s="45"/>
      <c r="E207" s="45"/>
      <c r="F207" s="45"/>
      <c r="G207" s="46"/>
      <c r="H207" s="71">
        <v>1911705.31</v>
      </c>
      <c r="I207" s="71"/>
      <c r="J207" s="71"/>
      <c r="K207" s="67">
        <f t="shared" si="4"/>
        <v>4.8670174849328545E-4</v>
      </c>
      <c r="L207" s="67"/>
      <c r="M207" s="67"/>
      <c r="N207" s="67"/>
      <c r="O207" s="67"/>
      <c r="P207" s="67"/>
    </row>
    <row r="208" spans="1:16" s="8" customFormat="1" ht="18" customHeight="1" x14ac:dyDescent="0.25">
      <c r="A208" s="44" t="s">
        <v>208</v>
      </c>
      <c r="B208" s="45"/>
      <c r="C208" s="45"/>
      <c r="D208" s="45"/>
      <c r="E208" s="45"/>
      <c r="F208" s="45"/>
      <c r="G208" s="46"/>
      <c r="H208" s="71">
        <v>26161168.760000002</v>
      </c>
      <c r="I208" s="71"/>
      <c r="J208" s="71"/>
      <c r="K208" s="67">
        <f t="shared" si="4"/>
        <v>6.660381446615282E-3</v>
      </c>
      <c r="L208" s="67"/>
      <c r="M208" s="67"/>
      <c r="N208" s="67"/>
      <c r="O208" s="67"/>
      <c r="P208" s="67"/>
    </row>
    <row r="209" spans="1:16" s="8" customFormat="1" ht="17.25" customHeight="1" x14ac:dyDescent="0.25">
      <c r="A209" s="44" t="s">
        <v>212</v>
      </c>
      <c r="B209" s="45"/>
      <c r="C209" s="45"/>
      <c r="D209" s="45"/>
      <c r="E209" s="45"/>
      <c r="F209" s="45"/>
      <c r="G209" s="46"/>
      <c r="H209" s="71">
        <v>196349.27</v>
      </c>
      <c r="I209" s="71"/>
      <c r="J209" s="71"/>
      <c r="K209" s="67">
        <f t="shared" si="4"/>
        <v>4.9988631890330516E-5</v>
      </c>
      <c r="L209" s="67"/>
      <c r="M209" s="67"/>
      <c r="N209" s="67"/>
      <c r="O209" s="67"/>
      <c r="P209" s="67"/>
    </row>
    <row r="210" spans="1:16" s="8" customFormat="1" ht="17.25" customHeight="1" x14ac:dyDescent="0.25">
      <c r="A210" s="44" t="s">
        <v>213</v>
      </c>
      <c r="B210" s="45"/>
      <c r="C210" s="45"/>
      <c r="D210" s="45"/>
      <c r="E210" s="45"/>
      <c r="F210" s="45"/>
      <c r="G210" s="46"/>
      <c r="H210" s="71">
        <v>0</v>
      </c>
      <c r="I210" s="71"/>
      <c r="J210" s="71"/>
      <c r="K210" s="67">
        <f t="shared" si="4"/>
        <v>0</v>
      </c>
      <c r="L210" s="67"/>
      <c r="M210" s="67"/>
      <c r="N210" s="67"/>
      <c r="O210" s="67"/>
      <c r="P210" s="67"/>
    </row>
    <row r="211" spans="1:16" s="8" customFormat="1" ht="17.25" customHeight="1" x14ac:dyDescent="0.25">
      <c r="A211" s="44" t="s">
        <v>360</v>
      </c>
      <c r="B211" s="45"/>
      <c r="C211" s="45"/>
      <c r="D211" s="45"/>
      <c r="E211" s="45"/>
      <c r="F211" s="45"/>
      <c r="G211" s="46"/>
      <c r="H211" s="71">
        <v>54900193.590000004</v>
      </c>
      <c r="I211" s="71"/>
      <c r="J211" s="71"/>
      <c r="K211" s="67">
        <f t="shared" si="4"/>
        <v>1.3977060205410457E-2</v>
      </c>
      <c r="L211" s="67"/>
      <c r="M211" s="67"/>
      <c r="N211" s="67"/>
      <c r="O211" s="67"/>
      <c r="P211" s="67"/>
    </row>
    <row r="212" spans="1:16" s="8" customFormat="1" ht="17.25" customHeight="1" x14ac:dyDescent="0.25">
      <c r="A212" s="44" t="s">
        <v>23</v>
      </c>
      <c r="B212" s="45"/>
      <c r="C212" s="45"/>
      <c r="D212" s="45"/>
      <c r="E212" s="45"/>
      <c r="F212" s="45"/>
      <c r="G212" s="46"/>
      <c r="H212" s="71">
        <v>44273002.030000001</v>
      </c>
      <c r="I212" s="71"/>
      <c r="J212" s="71"/>
      <c r="K212" s="67">
        <f t="shared" si="4"/>
        <v>1.1271479650306447E-2</v>
      </c>
      <c r="L212" s="67"/>
      <c r="M212" s="67"/>
      <c r="N212" s="67"/>
      <c r="O212" s="67"/>
      <c r="P212" s="67"/>
    </row>
    <row r="213" spans="1:16" s="8" customFormat="1" ht="18" customHeight="1" x14ac:dyDescent="0.25">
      <c r="A213" s="44" t="s">
        <v>209</v>
      </c>
      <c r="B213" s="45"/>
      <c r="C213" s="45"/>
      <c r="D213" s="45"/>
      <c r="E213" s="45"/>
      <c r="F213" s="45"/>
      <c r="G213" s="46"/>
      <c r="H213" s="71">
        <v>583075593.41999996</v>
      </c>
      <c r="I213" s="71"/>
      <c r="J213" s="71"/>
      <c r="K213" s="67">
        <f t="shared" si="4"/>
        <v>0.14844542688500142</v>
      </c>
      <c r="L213" s="67"/>
      <c r="M213" s="67"/>
      <c r="N213" s="67"/>
      <c r="O213" s="67"/>
      <c r="P213" s="67"/>
    </row>
    <row r="214" spans="1:16" s="8" customFormat="1" ht="18.75" customHeight="1" x14ac:dyDescent="0.25">
      <c r="A214" s="378" t="s">
        <v>104</v>
      </c>
      <c r="B214" s="379"/>
      <c r="C214" s="379"/>
      <c r="D214" s="379"/>
      <c r="E214" s="379"/>
      <c r="F214" s="379"/>
      <c r="G214" s="380"/>
      <c r="H214" s="303">
        <f>SUM(H200:J213)</f>
        <v>3927878451.0600009</v>
      </c>
      <c r="I214" s="303"/>
      <c r="J214" s="303"/>
      <c r="K214" s="232">
        <f>SUM(K200:P213)</f>
        <v>0.99999999999999978</v>
      </c>
      <c r="L214" s="232"/>
      <c r="M214" s="232"/>
      <c r="N214" s="232"/>
      <c r="O214" s="232"/>
      <c r="P214" s="232"/>
    </row>
    <row r="215" spans="1:16" s="1" customFormat="1" ht="18" customHeight="1" x14ac:dyDescent="0.25">
      <c r="A215" s="57"/>
      <c r="B215" s="58"/>
      <c r="C215" s="58"/>
      <c r="D215" s="58"/>
      <c r="E215" s="58"/>
      <c r="F215" s="58"/>
      <c r="G215" s="58"/>
      <c r="H215" s="58"/>
      <c r="I215" s="58"/>
      <c r="J215" s="58"/>
      <c r="K215" s="58"/>
      <c r="L215" s="58"/>
      <c r="M215" s="58"/>
      <c r="N215" s="58"/>
      <c r="O215" s="58"/>
      <c r="P215" s="59"/>
    </row>
    <row r="216" spans="1:16" ht="21" customHeight="1" x14ac:dyDescent="0.25">
      <c r="A216" s="43" t="s">
        <v>164</v>
      </c>
      <c r="B216" s="43"/>
      <c r="C216" s="43"/>
      <c r="D216" s="43"/>
      <c r="E216" s="43"/>
      <c r="F216" s="43"/>
      <c r="G216" s="43"/>
      <c r="H216" s="43"/>
      <c r="I216" s="43"/>
      <c r="J216" s="43"/>
      <c r="K216" s="43"/>
      <c r="L216" s="43"/>
      <c r="M216" s="43"/>
      <c r="N216" s="43"/>
      <c r="O216" s="43"/>
      <c r="P216" s="43"/>
    </row>
    <row r="217" spans="1:16" x14ac:dyDescent="0.25">
      <c r="A217" s="83"/>
      <c r="B217" s="84"/>
      <c r="C217" s="84"/>
      <c r="D217" s="84"/>
      <c r="E217" s="84"/>
      <c r="F217" s="84"/>
      <c r="G217" s="84"/>
      <c r="H217" s="84"/>
      <c r="I217" s="84"/>
      <c r="J217" s="84"/>
      <c r="K217" s="84"/>
      <c r="L217" s="84"/>
      <c r="M217" s="84"/>
      <c r="N217" s="84"/>
      <c r="O217" s="84"/>
      <c r="P217" s="85"/>
    </row>
    <row r="218" spans="1:16" ht="21" customHeight="1" x14ac:dyDescent="0.25">
      <c r="A218" s="78" t="s">
        <v>173</v>
      </c>
      <c r="B218" s="79"/>
      <c r="C218" s="79"/>
      <c r="D218" s="79"/>
      <c r="E218" s="79"/>
      <c r="F218" s="79"/>
      <c r="G218" s="79"/>
      <c r="H218" s="79"/>
      <c r="I218" s="79"/>
      <c r="J218" s="79"/>
      <c r="K218" s="79"/>
      <c r="L218" s="79"/>
      <c r="M218" s="79"/>
      <c r="N218" s="79"/>
      <c r="O218" s="79"/>
      <c r="P218" s="80"/>
    </row>
    <row r="219" spans="1:16" ht="20.25" customHeight="1" x14ac:dyDescent="0.25">
      <c r="A219" s="223" t="s">
        <v>165</v>
      </c>
      <c r="B219" s="224"/>
      <c r="C219" s="224"/>
      <c r="D219" s="224"/>
      <c r="E219" s="224"/>
      <c r="F219" s="224"/>
      <c r="G219" s="224"/>
      <c r="H219" s="224"/>
      <c r="I219" s="224"/>
      <c r="J219" s="224"/>
      <c r="K219" s="224"/>
      <c r="L219" s="224"/>
      <c r="M219" s="224"/>
      <c r="N219" s="224"/>
      <c r="O219" s="224"/>
      <c r="P219" s="225"/>
    </row>
    <row r="220" spans="1:16" ht="18" customHeight="1" x14ac:dyDescent="0.25">
      <c r="A220" s="76" t="s">
        <v>165</v>
      </c>
      <c r="B220" s="77"/>
      <c r="C220" s="77"/>
      <c r="D220" s="77"/>
      <c r="E220" s="77"/>
      <c r="F220" s="77"/>
      <c r="G220" s="77"/>
      <c r="H220" s="77"/>
      <c r="I220" s="77"/>
      <c r="J220" s="77"/>
      <c r="K220" s="77"/>
      <c r="L220" s="81">
        <f>+L222+L224</f>
        <v>585580616.90000021</v>
      </c>
      <c r="M220" s="81"/>
      <c r="N220" s="81"/>
      <c r="O220" s="81"/>
      <c r="P220" s="82"/>
    </row>
    <row r="221" spans="1:16" x14ac:dyDescent="0.25">
      <c r="A221" s="102"/>
      <c r="B221" s="103"/>
      <c r="C221" s="103"/>
      <c r="D221" s="103"/>
      <c r="E221" s="103"/>
      <c r="F221" s="103"/>
      <c r="G221" s="103"/>
      <c r="H221" s="103"/>
      <c r="I221" s="103"/>
      <c r="J221" s="103"/>
      <c r="K221" s="103"/>
      <c r="L221" s="103"/>
      <c r="M221" s="103"/>
      <c r="N221" s="103"/>
      <c r="O221" s="103"/>
      <c r="P221" s="104"/>
    </row>
    <row r="222" spans="1:16" x14ac:dyDescent="0.25">
      <c r="A222" s="76" t="s">
        <v>166</v>
      </c>
      <c r="B222" s="77"/>
      <c r="C222" s="77"/>
      <c r="D222" s="77"/>
      <c r="E222" s="77"/>
      <c r="F222" s="77"/>
      <c r="G222" s="77"/>
      <c r="H222" s="77"/>
      <c r="I222" s="77"/>
      <c r="J222" s="77"/>
      <c r="K222" s="77"/>
      <c r="L222" s="81">
        <v>-289192.05</v>
      </c>
      <c r="M222" s="81"/>
      <c r="N222" s="81"/>
      <c r="O222" s="81"/>
      <c r="P222" s="82"/>
    </row>
    <row r="223" spans="1:16" x14ac:dyDescent="0.25">
      <c r="A223" s="102"/>
      <c r="B223" s="103"/>
      <c r="C223" s="103"/>
      <c r="D223" s="103"/>
      <c r="E223" s="103"/>
      <c r="F223" s="103"/>
      <c r="G223" s="103"/>
      <c r="H223" s="103"/>
      <c r="I223" s="103"/>
      <c r="J223" s="103"/>
      <c r="K223" s="103"/>
      <c r="L223" s="103"/>
      <c r="M223" s="103"/>
      <c r="N223" s="103"/>
      <c r="O223" s="103"/>
      <c r="P223" s="104"/>
    </row>
    <row r="224" spans="1:16" s="1" customFormat="1" x14ac:dyDescent="0.25">
      <c r="A224" s="215" t="s">
        <v>72</v>
      </c>
      <c r="B224" s="216"/>
      <c r="C224" s="216"/>
      <c r="D224" s="216"/>
      <c r="E224" s="216"/>
      <c r="F224" s="216"/>
      <c r="G224" s="216"/>
      <c r="H224" s="216"/>
      <c r="I224" s="216"/>
      <c r="J224" s="216"/>
      <c r="K224" s="216"/>
      <c r="L224" s="236">
        <f>SUM(L228:P242)</f>
        <v>585869808.95000017</v>
      </c>
      <c r="M224" s="237"/>
      <c r="N224" s="237"/>
      <c r="O224" s="237"/>
      <c r="P224" s="237"/>
    </row>
    <row r="225" spans="1:16" s="1" customFormat="1" x14ac:dyDescent="0.25">
      <c r="A225" s="98"/>
      <c r="B225" s="99"/>
      <c r="C225" s="99"/>
      <c r="D225" s="99"/>
      <c r="E225" s="99"/>
      <c r="F225" s="99"/>
      <c r="G225" s="99"/>
      <c r="H225" s="99"/>
      <c r="I225" s="99"/>
      <c r="J225" s="99"/>
      <c r="K225" s="99"/>
      <c r="L225" s="99"/>
      <c r="M225" s="99"/>
      <c r="N225" s="99"/>
      <c r="O225" s="99"/>
      <c r="P225" s="100"/>
    </row>
    <row r="226" spans="1:16" s="1" customFormat="1" ht="96" customHeight="1" x14ac:dyDescent="0.25">
      <c r="A226" s="48" t="s">
        <v>413</v>
      </c>
      <c r="B226" s="49"/>
      <c r="C226" s="49"/>
      <c r="D226" s="49"/>
      <c r="E226" s="49"/>
      <c r="F226" s="49"/>
      <c r="G226" s="49"/>
      <c r="H226" s="49"/>
      <c r="I226" s="49"/>
      <c r="J226" s="49"/>
      <c r="K226" s="49"/>
      <c r="L226" s="49"/>
      <c r="M226" s="49"/>
      <c r="N226" s="49"/>
      <c r="O226" s="49"/>
      <c r="P226" s="50"/>
    </row>
    <row r="227" spans="1:16" s="1" customFormat="1" x14ac:dyDescent="0.25">
      <c r="A227" s="226"/>
      <c r="B227" s="227"/>
      <c r="C227" s="227"/>
      <c r="D227" s="227"/>
      <c r="E227" s="227"/>
      <c r="F227" s="227"/>
      <c r="G227" s="227"/>
      <c r="H227" s="227"/>
      <c r="I227" s="227"/>
      <c r="J227" s="227"/>
      <c r="K227" s="227"/>
      <c r="L227" s="227"/>
      <c r="M227" s="227"/>
      <c r="N227" s="227"/>
      <c r="O227" s="227"/>
      <c r="P227" s="228"/>
    </row>
    <row r="228" spans="1:16" s="1" customFormat="1" ht="18" customHeight="1" x14ac:dyDescent="0.25">
      <c r="A228" s="92" t="s">
        <v>132</v>
      </c>
      <c r="B228" s="92"/>
      <c r="C228" s="92"/>
      <c r="D228" s="92"/>
      <c r="E228" s="92"/>
      <c r="F228" s="92"/>
      <c r="G228" s="92"/>
      <c r="H228" s="92"/>
      <c r="I228" s="92"/>
      <c r="J228" s="92"/>
      <c r="K228" s="92"/>
      <c r="L228" s="93">
        <v>149851929.34</v>
      </c>
      <c r="M228" s="93"/>
      <c r="N228" s="93"/>
      <c r="O228" s="93"/>
      <c r="P228" s="93"/>
    </row>
    <row r="229" spans="1:16" s="1" customFormat="1" ht="17.25" customHeight="1" x14ac:dyDescent="0.25">
      <c r="A229" s="92" t="s">
        <v>133</v>
      </c>
      <c r="B229" s="92"/>
      <c r="C229" s="92"/>
      <c r="D229" s="92"/>
      <c r="E229" s="92"/>
      <c r="F229" s="92"/>
      <c r="G229" s="92"/>
      <c r="H229" s="92"/>
      <c r="I229" s="92"/>
      <c r="J229" s="92"/>
      <c r="K229" s="92"/>
      <c r="L229" s="93">
        <v>7797.05</v>
      </c>
      <c r="M229" s="93"/>
      <c r="N229" s="93"/>
      <c r="O229" s="93"/>
      <c r="P229" s="93"/>
    </row>
    <row r="230" spans="1:16" s="1" customFormat="1" ht="16.5" customHeight="1" x14ac:dyDescent="0.25">
      <c r="A230" s="66" t="s">
        <v>134</v>
      </c>
      <c r="B230" s="66"/>
      <c r="C230" s="66"/>
      <c r="D230" s="66"/>
      <c r="E230" s="66"/>
      <c r="F230" s="66"/>
      <c r="G230" s="66"/>
      <c r="H230" s="66"/>
      <c r="I230" s="66"/>
      <c r="J230" s="66"/>
      <c r="K230" s="66"/>
      <c r="L230" s="91">
        <v>1227514.95</v>
      </c>
      <c r="M230" s="91"/>
      <c r="N230" s="91"/>
      <c r="O230" s="91"/>
      <c r="P230" s="91"/>
    </row>
    <row r="231" spans="1:16" s="1" customFormat="1" ht="16.5" customHeight="1" x14ac:dyDescent="0.25">
      <c r="A231" s="92" t="s">
        <v>0</v>
      </c>
      <c r="B231" s="92"/>
      <c r="C231" s="92"/>
      <c r="D231" s="92"/>
      <c r="E231" s="92"/>
      <c r="F231" s="92"/>
      <c r="G231" s="92"/>
      <c r="H231" s="92"/>
      <c r="I231" s="92"/>
      <c r="J231" s="92"/>
      <c r="K231" s="92"/>
      <c r="L231" s="93">
        <v>214528042.53999999</v>
      </c>
      <c r="M231" s="93"/>
      <c r="N231" s="93"/>
      <c r="O231" s="93"/>
      <c r="P231" s="93"/>
    </row>
    <row r="232" spans="1:16" s="1" customFormat="1" ht="16.5" customHeight="1" x14ac:dyDescent="0.25">
      <c r="A232" s="92" t="s">
        <v>1</v>
      </c>
      <c r="B232" s="92"/>
      <c r="C232" s="92"/>
      <c r="D232" s="92"/>
      <c r="E232" s="92"/>
      <c r="F232" s="92"/>
      <c r="G232" s="92"/>
      <c r="H232" s="92"/>
      <c r="I232" s="92"/>
      <c r="J232" s="92"/>
      <c r="K232" s="92"/>
      <c r="L232" s="93">
        <v>121912.24</v>
      </c>
      <c r="M232" s="93"/>
      <c r="N232" s="93"/>
      <c r="O232" s="93"/>
      <c r="P232" s="93"/>
    </row>
    <row r="233" spans="1:16" s="1" customFormat="1" ht="17.25" customHeight="1" x14ac:dyDescent="0.25">
      <c r="A233" s="92" t="s">
        <v>368</v>
      </c>
      <c r="B233" s="92"/>
      <c r="C233" s="92"/>
      <c r="D233" s="92"/>
      <c r="E233" s="92"/>
      <c r="F233" s="92"/>
      <c r="G233" s="92"/>
      <c r="H233" s="92"/>
      <c r="I233" s="92"/>
      <c r="J233" s="92"/>
      <c r="K233" s="92"/>
      <c r="L233" s="93">
        <v>12781906.34</v>
      </c>
      <c r="M233" s="93"/>
      <c r="N233" s="93"/>
      <c r="O233" s="93"/>
      <c r="P233" s="93"/>
    </row>
    <row r="234" spans="1:16" s="1" customFormat="1" ht="17.25" customHeight="1" x14ac:dyDescent="0.25">
      <c r="A234" s="66" t="s">
        <v>135</v>
      </c>
      <c r="B234" s="66"/>
      <c r="C234" s="66"/>
      <c r="D234" s="66"/>
      <c r="E234" s="66"/>
      <c r="F234" s="66"/>
      <c r="G234" s="66"/>
      <c r="H234" s="66"/>
      <c r="I234" s="66"/>
      <c r="J234" s="66"/>
      <c r="K234" s="66"/>
      <c r="L234" s="91">
        <v>25095.35</v>
      </c>
      <c r="M234" s="91"/>
      <c r="N234" s="91"/>
      <c r="O234" s="91"/>
      <c r="P234" s="91"/>
    </row>
    <row r="235" spans="1:16" s="1" customFormat="1" ht="17.25" customHeight="1" x14ac:dyDescent="0.25">
      <c r="A235" s="66" t="s">
        <v>390</v>
      </c>
      <c r="B235" s="66"/>
      <c r="C235" s="66"/>
      <c r="D235" s="66"/>
      <c r="E235" s="66"/>
      <c r="F235" s="66"/>
      <c r="G235" s="66"/>
      <c r="H235" s="66"/>
      <c r="I235" s="66"/>
      <c r="J235" s="66"/>
      <c r="K235" s="66"/>
      <c r="L235" s="88">
        <v>2410656</v>
      </c>
      <c r="M235" s="88"/>
      <c r="N235" s="88"/>
      <c r="O235" s="88"/>
      <c r="P235" s="88"/>
    </row>
    <row r="236" spans="1:16" s="1" customFormat="1" ht="17.25" customHeight="1" x14ac:dyDescent="0.25">
      <c r="A236" s="92" t="s">
        <v>88</v>
      </c>
      <c r="B236" s="92"/>
      <c r="C236" s="92"/>
      <c r="D236" s="92"/>
      <c r="E236" s="92"/>
      <c r="F236" s="92"/>
      <c r="G236" s="92"/>
      <c r="H236" s="92"/>
      <c r="I236" s="92"/>
      <c r="J236" s="92"/>
      <c r="K236" s="92"/>
      <c r="L236" s="91">
        <v>6985312.0999999996</v>
      </c>
      <c r="M236" s="91"/>
      <c r="N236" s="91"/>
      <c r="O236" s="91"/>
      <c r="P236" s="91"/>
    </row>
    <row r="237" spans="1:16" s="1" customFormat="1" ht="18" customHeight="1" x14ac:dyDescent="0.25">
      <c r="A237" s="92" t="s">
        <v>136</v>
      </c>
      <c r="B237" s="92"/>
      <c r="C237" s="92"/>
      <c r="D237" s="92"/>
      <c r="E237" s="92"/>
      <c r="F237" s="92"/>
      <c r="G237" s="92"/>
      <c r="H237" s="92"/>
      <c r="I237" s="92"/>
      <c r="J237" s="92"/>
      <c r="K237" s="92"/>
      <c r="L237" s="91">
        <v>36583148.280000001</v>
      </c>
      <c r="M237" s="91"/>
      <c r="N237" s="91"/>
      <c r="O237" s="91"/>
      <c r="P237" s="91"/>
    </row>
    <row r="238" spans="1:16" s="1" customFormat="1" ht="18.75" customHeight="1" x14ac:dyDescent="0.25">
      <c r="A238" s="92" t="s">
        <v>89</v>
      </c>
      <c r="B238" s="92"/>
      <c r="C238" s="92"/>
      <c r="D238" s="92"/>
      <c r="E238" s="92"/>
      <c r="F238" s="92"/>
      <c r="G238" s="92"/>
      <c r="H238" s="92"/>
      <c r="I238" s="92"/>
      <c r="J238" s="92"/>
      <c r="K238" s="92"/>
      <c r="L238" s="93">
        <v>79029187.920000002</v>
      </c>
      <c r="M238" s="93"/>
      <c r="N238" s="93"/>
      <c r="O238" s="93"/>
      <c r="P238" s="93"/>
    </row>
    <row r="239" spans="1:16" s="1" customFormat="1" ht="17.25" customHeight="1" x14ac:dyDescent="0.25">
      <c r="A239" s="92" t="s">
        <v>90</v>
      </c>
      <c r="B239" s="92"/>
      <c r="C239" s="92"/>
      <c r="D239" s="92"/>
      <c r="E239" s="92"/>
      <c r="F239" s="92"/>
      <c r="G239" s="92"/>
      <c r="H239" s="92"/>
      <c r="I239" s="92"/>
      <c r="J239" s="92"/>
      <c r="K239" s="92"/>
      <c r="L239" s="93">
        <v>41332277.270000003</v>
      </c>
      <c r="M239" s="93"/>
      <c r="N239" s="93"/>
      <c r="O239" s="93"/>
      <c r="P239" s="93"/>
    </row>
    <row r="240" spans="1:16" s="1" customFormat="1" ht="18" customHeight="1" x14ac:dyDescent="0.25">
      <c r="A240" s="66" t="s">
        <v>91</v>
      </c>
      <c r="B240" s="66"/>
      <c r="C240" s="66"/>
      <c r="D240" s="66"/>
      <c r="E240" s="66"/>
      <c r="F240" s="66"/>
      <c r="G240" s="66"/>
      <c r="H240" s="66"/>
      <c r="I240" s="66"/>
      <c r="J240" s="66"/>
      <c r="K240" s="66"/>
      <c r="L240" s="91">
        <v>23935430.199999999</v>
      </c>
      <c r="M240" s="91"/>
      <c r="N240" s="91"/>
      <c r="O240" s="91"/>
      <c r="P240" s="91"/>
    </row>
    <row r="241" spans="1:16" s="1" customFormat="1" ht="17.25" customHeight="1" x14ac:dyDescent="0.25">
      <c r="A241" s="66" t="s">
        <v>150</v>
      </c>
      <c r="B241" s="66"/>
      <c r="C241" s="66"/>
      <c r="D241" s="66"/>
      <c r="E241" s="66"/>
      <c r="F241" s="66"/>
      <c r="G241" s="66"/>
      <c r="H241" s="66"/>
      <c r="I241" s="66"/>
      <c r="J241" s="66"/>
      <c r="K241" s="66"/>
      <c r="L241" s="91">
        <v>12365382.619999999</v>
      </c>
      <c r="M241" s="91"/>
      <c r="N241" s="91"/>
      <c r="O241" s="91"/>
      <c r="P241" s="91"/>
    </row>
    <row r="242" spans="1:16" s="1" customFormat="1" ht="18.75" customHeight="1" x14ac:dyDescent="0.25">
      <c r="A242" s="66" t="s">
        <v>341</v>
      </c>
      <c r="B242" s="66"/>
      <c r="C242" s="66"/>
      <c r="D242" s="66"/>
      <c r="E242" s="66"/>
      <c r="F242" s="66"/>
      <c r="G242" s="66"/>
      <c r="H242" s="66"/>
      <c r="I242" s="66"/>
      <c r="J242" s="66"/>
      <c r="K242" s="66"/>
      <c r="L242" s="91">
        <v>4684216.75</v>
      </c>
      <c r="M242" s="91"/>
      <c r="N242" s="91"/>
      <c r="O242" s="91"/>
      <c r="P242" s="91"/>
    </row>
    <row r="243" spans="1:16" s="1" customFormat="1" x14ac:dyDescent="0.25">
      <c r="A243" s="299"/>
      <c r="B243" s="299"/>
      <c r="C243" s="299"/>
      <c r="D243" s="299"/>
      <c r="E243" s="299"/>
      <c r="F243" s="299"/>
      <c r="G243" s="299"/>
      <c r="H243" s="299"/>
      <c r="I243" s="299"/>
      <c r="J243" s="299"/>
      <c r="K243" s="299"/>
      <c r="L243" s="299"/>
      <c r="M243" s="299"/>
      <c r="N243" s="299"/>
      <c r="O243" s="299"/>
      <c r="P243" s="299"/>
    </row>
    <row r="244" spans="1:16" x14ac:dyDescent="0.25">
      <c r="A244" s="105" t="s">
        <v>296</v>
      </c>
      <c r="B244" s="105"/>
      <c r="C244" s="105"/>
      <c r="D244" s="105"/>
      <c r="E244" s="105"/>
      <c r="F244" s="105"/>
      <c r="G244" s="105"/>
      <c r="H244" s="105"/>
      <c r="I244" s="105"/>
      <c r="J244" s="105"/>
      <c r="K244" s="105"/>
      <c r="L244" s="105"/>
      <c r="M244" s="105"/>
      <c r="N244" s="105"/>
      <c r="O244" s="105"/>
      <c r="P244" s="105"/>
    </row>
    <row r="245" spans="1:16" ht="21.75" customHeight="1" x14ac:dyDescent="0.25">
      <c r="A245" s="107" t="s">
        <v>290</v>
      </c>
      <c r="B245" s="107"/>
      <c r="C245" s="107"/>
      <c r="D245" s="107"/>
      <c r="E245" s="107"/>
      <c r="F245" s="107"/>
      <c r="G245" s="107"/>
      <c r="H245" s="107"/>
      <c r="I245" s="107"/>
      <c r="J245" s="107"/>
      <c r="K245" s="107"/>
      <c r="L245" s="107"/>
      <c r="M245" s="107"/>
      <c r="N245" s="107"/>
      <c r="O245" s="107"/>
      <c r="P245" s="107"/>
    </row>
    <row r="246" spans="1:16" ht="80.25" customHeight="1" x14ac:dyDescent="0.25">
      <c r="A246" s="300" t="s">
        <v>414</v>
      </c>
      <c r="B246" s="300"/>
      <c r="C246" s="300"/>
      <c r="D246" s="300"/>
      <c r="E246" s="300"/>
      <c r="F246" s="300"/>
      <c r="G246" s="300"/>
      <c r="H246" s="300"/>
      <c r="I246" s="300"/>
      <c r="J246" s="300"/>
      <c r="K246" s="300"/>
      <c r="L246" s="300"/>
      <c r="M246" s="300"/>
      <c r="N246" s="300"/>
      <c r="O246" s="300"/>
      <c r="P246" s="300"/>
    </row>
    <row r="247" spans="1:16" ht="24" customHeight="1" x14ac:dyDescent="0.25">
      <c r="A247" s="87" t="s">
        <v>36</v>
      </c>
      <c r="B247" s="87"/>
      <c r="C247" s="87"/>
      <c r="D247" s="87"/>
      <c r="E247" s="87"/>
      <c r="F247" s="87" t="s">
        <v>105</v>
      </c>
      <c r="G247" s="87"/>
      <c r="H247" s="87" t="s">
        <v>106</v>
      </c>
      <c r="I247" s="87"/>
      <c r="J247" s="87" t="s">
        <v>107</v>
      </c>
      <c r="K247" s="87"/>
      <c r="L247" s="87" t="s">
        <v>108</v>
      </c>
      <c r="M247" s="87"/>
      <c r="N247" s="138" t="s">
        <v>2</v>
      </c>
      <c r="O247" s="138"/>
      <c r="P247" s="138"/>
    </row>
    <row r="248" spans="1:16" ht="16.5" customHeight="1" x14ac:dyDescent="0.25">
      <c r="A248" s="101"/>
      <c r="B248" s="101"/>
      <c r="C248" s="101"/>
      <c r="D248" s="101"/>
      <c r="E248" s="101"/>
      <c r="F248" s="101"/>
      <c r="G248" s="101"/>
      <c r="H248" s="101"/>
      <c r="I248" s="101"/>
      <c r="J248" s="101"/>
      <c r="K248" s="101"/>
      <c r="L248" s="101"/>
      <c r="M248" s="101"/>
      <c r="N248" s="101"/>
      <c r="O248" s="101"/>
      <c r="P248" s="101"/>
    </row>
    <row r="249" spans="1:16" s="3" customFormat="1" ht="15" customHeight="1" x14ac:dyDescent="0.25">
      <c r="A249" s="66" t="s">
        <v>378</v>
      </c>
      <c r="B249" s="66"/>
      <c r="C249" s="66"/>
      <c r="D249" s="66"/>
      <c r="E249" s="66"/>
      <c r="F249" s="88">
        <v>0</v>
      </c>
      <c r="G249" s="88"/>
      <c r="H249" s="88">
        <v>0</v>
      </c>
      <c r="I249" s="88"/>
      <c r="J249" s="88">
        <v>0</v>
      </c>
      <c r="K249" s="88"/>
      <c r="L249" s="88">
        <v>1114578.6100000001</v>
      </c>
      <c r="M249" s="88"/>
      <c r="N249" s="130">
        <f>SUM(F249:M249)</f>
        <v>1114578.6100000001</v>
      </c>
      <c r="O249" s="130"/>
      <c r="P249" s="130"/>
    </row>
    <row r="250" spans="1:16" s="6" customFormat="1" ht="15" customHeight="1" x14ac:dyDescent="0.25">
      <c r="A250" s="66" t="s">
        <v>379</v>
      </c>
      <c r="B250" s="66"/>
      <c r="C250" s="66"/>
      <c r="D250" s="66"/>
      <c r="E250" s="66"/>
      <c r="F250" s="88">
        <v>16469583.619999999</v>
      </c>
      <c r="G250" s="88"/>
      <c r="H250" s="88">
        <v>6458147.3499999996</v>
      </c>
      <c r="I250" s="88"/>
      <c r="J250" s="88">
        <v>0</v>
      </c>
      <c r="K250" s="88"/>
      <c r="L250" s="88">
        <v>195317</v>
      </c>
      <c r="M250" s="88"/>
      <c r="N250" s="130">
        <f t="shared" ref="N250:N252" si="5">SUM(F250:M250)</f>
        <v>23123047.969999999</v>
      </c>
      <c r="O250" s="130"/>
      <c r="P250" s="130"/>
    </row>
    <row r="251" spans="1:16" s="6" customFormat="1" x14ac:dyDescent="0.25">
      <c r="A251" s="97" t="s">
        <v>380</v>
      </c>
      <c r="B251" s="97"/>
      <c r="C251" s="97"/>
      <c r="D251" s="97"/>
      <c r="E251" s="97"/>
      <c r="F251" s="88">
        <v>0</v>
      </c>
      <c r="G251" s="88"/>
      <c r="H251" s="88">
        <v>0</v>
      </c>
      <c r="I251" s="88"/>
      <c r="J251" s="88">
        <v>0</v>
      </c>
      <c r="K251" s="88"/>
      <c r="L251" s="88">
        <v>0</v>
      </c>
      <c r="M251" s="88"/>
      <c r="N251" s="130">
        <f t="shared" si="5"/>
        <v>0</v>
      </c>
      <c r="O251" s="130"/>
      <c r="P251" s="130"/>
    </row>
    <row r="252" spans="1:16" s="6" customFormat="1" ht="26.25" customHeight="1" x14ac:dyDescent="0.25">
      <c r="A252" s="66" t="s">
        <v>381</v>
      </c>
      <c r="B252" s="66"/>
      <c r="C252" s="66"/>
      <c r="D252" s="66"/>
      <c r="E252" s="66"/>
      <c r="F252" s="88">
        <v>806650.49</v>
      </c>
      <c r="G252" s="88"/>
      <c r="H252" s="88">
        <v>0</v>
      </c>
      <c r="I252" s="88"/>
      <c r="J252" s="88">
        <v>0</v>
      </c>
      <c r="K252" s="88"/>
      <c r="L252" s="88">
        <v>59.94</v>
      </c>
      <c r="M252" s="88"/>
      <c r="N252" s="130">
        <f t="shared" si="5"/>
        <v>806710.42999999993</v>
      </c>
      <c r="O252" s="130"/>
      <c r="P252" s="130"/>
    </row>
    <row r="253" spans="1:16" s="6" customFormat="1" ht="15" customHeight="1" x14ac:dyDescent="0.25">
      <c r="A253" s="106" t="s">
        <v>37</v>
      </c>
      <c r="B253" s="106"/>
      <c r="C253" s="106"/>
      <c r="D253" s="106"/>
      <c r="E253" s="106"/>
      <c r="F253" s="130">
        <f>SUM(F249:G252)</f>
        <v>17276234.109999999</v>
      </c>
      <c r="G253" s="130"/>
      <c r="H253" s="89">
        <f>SUM(H249:I252)</f>
        <v>6458147.3499999996</v>
      </c>
      <c r="I253" s="89"/>
      <c r="J253" s="89">
        <f>SUM(J249:K252)</f>
        <v>0</v>
      </c>
      <c r="K253" s="89"/>
      <c r="L253" s="89">
        <f>SUM(L249:M252)</f>
        <v>1309955.55</v>
      </c>
      <c r="M253" s="89"/>
      <c r="N253" s="130">
        <f>SUM(N249:P252)</f>
        <v>25044337.009999998</v>
      </c>
      <c r="O253" s="130"/>
      <c r="P253" s="130"/>
    </row>
    <row r="254" spans="1:16" x14ac:dyDescent="0.25">
      <c r="A254" s="106"/>
      <c r="B254" s="106"/>
      <c r="C254" s="106"/>
      <c r="D254" s="106"/>
      <c r="E254" s="106"/>
      <c r="F254" s="106"/>
      <c r="G254" s="106"/>
      <c r="H254" s="106"/>
      <c r="I254" s="106"/>
      <c r="J254" s="106"/>
      <c r="K254" s="106"/>
      <c r="L254" s="106"/>
      <c r="M254" s="106"/>
      <c r="N254" s="106"/>
      <c r="O254" s="106"/>
      <c r="P254" s="106"/>
    </row>
    <row r="255" spans="1:16" s="6" customFormat="1" ht="24" customHeight="1" x14ac:dyDescent="0.25">
      <c r="A255" s="233" t="s">
        <v>391</v>
      </c>
      <c r="B255" s="234"/>
      <c r="C255" s="234"/>
      <c r="D255" s="234"/>
      <c r="E255" s="234"/>
      <c r="F255" s="234"/>
      <c r="G255" s="234"/>
      <c r="H255" s="234"/>
      <c r="I255" s="234"/>
      <c r="J255" s="234"/>
      <c r="K255" s="234"/>
      <c r="L255" s="234"/>
      <c r="M255" s="234"/>
      <c r="N255" s="234"/>
      <c r="O255" s="234"/>
      <c r="P255" s="235"/>
    </row>
    <row r="256" spans="1:16" s="6" customFormat="1" hidden="1" x14ac:dyDescent="0.25">
      <c r="A256" s="239" t="s">
        <v>376</v>
      </c>
      <c r="B256" s="251"/>
      <c r="C256" s="251"/>
      <c r="D256" s="251"/>
      <c r="E256" s="251"/>
      <c r="F256" s="251"/>
      <c r="G256" s="251"/>
      <c r="H256" s="251"/>
      <c r="I256" s="251"/>
      <c r="J256" s="251"/>
      <c r="K256" s="251"/>
      <c r="L256" s="251"/>
      <c r="M256" s="251"/>
      <c r="N256" s="251"/>
      <c r="O256" s="251"/>
      <c r="P256" s="241"/>
    </row>
    <row r="257" spans="1:16" s="6" customFormat="1" hidden="1" x14ac:dyDescent="0.25">
      <c r="A257" s="329"/>
      <c r="B257" s="154"/>
      <c r="C257" s="154"/>
      <c r="D257" s="154"/>
      <c r="E257" s="154"/>
      <c r="F257" s="154"/>
      <c r="G257" s="154"/>
      <c r="H257" s="154"/>
      <c r="I257" s="154"/>
      <c r="J257" s="154"/>
      <c r="K257" s="154"/>
      <c r="L257" s="154"/>
      <c r="M257" s="154"/>
      <c r="N257" s="154"/>
      <c r="O257" s="154"/>
      <c r="P257" s="330"/>
    </row>
    <row r="258" spans="1:16" s="6" customFormat="1" ht="24" hidden="1" customHeight="1" x14ac:dyDescent="0.25">
      <c r="A258" s="101" t="s">
        <v>36</v>
      </c>
      <c r="B258" s="101"/>
      <c r="C258" s="101"/>
      <c r="D258" s="101"/>
      <c r="E258" s="14" t="s">
        <v>105</v>
      </c>
      <c r="F258" s="229" t="s">
        <v>106</v>
      </c>
      <c r="G258" s="230"/>
      <c r="H258" s="229" t="s">
        <v>107</v>
      </c>
      <c r="I258" s="230"/>
      <c r="J258" s="229" t="s">
        <v>108</v>
      </c>
      <c r="K258" s="231"/>
      <c r="L258" s="230"/>
      <c r="M258" s="231" t="s">
        <v>2</v>
      </c>
      <c r="N258" s="231"/>
      <c r="O258" s="231"/>
      <c r="P258" s="230"/>
    </row>
    <row r="259" spans="1:16" s="6" customFormat="1" hidden="1" x14ac:dyDescent="0.25">
      <c r="A259" s="101"/>
      <c r="B259" s="101"/>
      <c r="C259" s="101"/>
      <c r="D259" s="101"/>
      <c r="E259" s="101"/>
      <c r="F259" s="101"/>
      <c r="G259" s="101"/>
      <c r="H259" s="101"/>
      <c r="I259" s="101"/>
      <c r="J259" s="101"/>
      <c r="K259" s="101"/>
      <c r="L259" s="101"/>
      <c r="M259" s="101"/>
      <c r="N259" s="101"/>
      <c r="O259" s="101"/>
      <c r="P259" s="101"/>
    </row>
    <row r="260" spans="1:16" s="9" customFormat="1" ht="15" hidden="1" customHeight="1" x14ac:dyDescent="0.25">
      <c r="A260" s="66" t="s">
        <v>57</v>
      </c>
      <c r="B260" s="66"/>
      <c r="C260" s="66"/>
      <c r="D260" s="66"/>
      <c r="E260" s="15">
        <v>0</v>
      </c>
      <c r="F260" s="88">
        <v>0</v>
      </c>
      <c r="G260" s="88"/>
      <c r="H260" s="88">
        <v>0</v>
      </c>
      <c r="I260" s="88"/>
      <c r="J260" s="88">
        <v>0</v>
      </c>
      <c r="K260" s="88"/>
      <c r="L260" s="88"/>
      <c r="M260" s="89">
        <f>SUM(E260:L260)</f>
        <v>0</v>
      </c>
      <c r="N260" s="89"/>
      <c r="O260" s="89"/>
      <c r="P260" s="89"/>
    </row>
    <row r="261" spans="1:16" s="6" customFormat="1" ht="15" hidden="1" customHeight="1" x14ac:dyDescent="0.25">
      <c r="A261" s="106" t="s">
        <v>37</v>
      </c>
      <c r="B261" s="106"/>
      <c r="C261" s="106"/>
      <c r="D261" s="106"/>
      <c r="E261" s="16">
        <f>SUM(E260)</f>
        <v>0</v>
      </c>
      <c r="F261" s="89">
        <f>SUM(F260)</f>
        <v>0</v>
      </c>
      <c r="G261" s="89"/>
      <c r="H261" s="89">
        <f>SUM(H260)</f>
        <v>0</v>
      </c>
      <c r="I261" s="89"/>
      <c r="J261" s="89">
        <v>0</v>
      </c>
      <c r="K261" s="89"/>
      <c r="L261" s="89"/>
      <c r="M261" s="89">
        <f>SUM(E261:L261)</f>
        <v>0</v>
      </c>
      <c r="N261" s="89"/>
      <c r="O261" s="89"/>
      <c r="P261" s="89"/>
    </row>
    <row r="262" spans="1:16" ht="15" hidden="1" customHeight="1" x14ac:dyDescent="0.25">
      <c r="A262" s="203"/>
      <c r="B262" s="204"/>
      <c r="C262" s="204"/>
      <c r="D262" s="204"/>
      <c r="E262" s="204"/>
      <c r="F262" s="204"/>
      <c r="G262" s="204"/>
      <c r="H262" s="204"/>
      <c r="I262" s="204"/>
      <c r="J262" s="204"/>
      <c r="K262" s="204"/>
      <c r="L262" s="204"/>
      <c r="M262" s="204"/>
      <c r="N262" s="204"/>
      <c r="O262" s="204"/>
      <c r="P262" s="205"/>
    </row>
    <row r="263" spans="1:16" x14ac:dyDescent="0.25">
      <c r="A263" s="94"/>
      <c r="B263" s="95"/>
      <c r="C263" s="95"/>
      <c r="D263" s="95"/>
      <c r="E263" s="95"/>
      <c r="F263" s="95"/>
      <c r="G263" s="95"/>
      <c r="H263" s="95"/>
      <c r="I263" s="95"/>
      <c r="J263" s="95"/>
      <c r="K263" s="95"/>
      <c r="L263" s="95"/>
      <c r="M263" s="95"/>
      <c r="N263" s="95"/>
      <c r="O263" s="95"/>
      <c r="P263" s="96"/>
    </row>
    <row r="264" spans="1:16" s="1" customFormat="1" ht="20.25" customHeight="1" x14ac:dyDescent="0.25">
      <c r="A264" s="61" t="s">
        <v>168</v>
      </c>
      <c r="B264" s="61"/>
      <c r="C264" s="61"/>
      <c r="D264" s="61"/>
      <c r="E264" s="61"/>
      <c r="F264" s="61"/>
      <c r="G264" s="61"/>
      <c r="H264" s="61"/>
      <c r="I264" s="61"/>
      <c r="J264" s="61"/>
      <c r="K264" s="61"/>
      <c r="L264" s="61"/>
      <c r="M264" s="61"/>
      <c r="N264" s="61"/>
      <c r="O264" s="61"/>
      <c r="P264" s="61"/>
    </row>
    <row r="265" spans="1:16" s="1" customFormat="1" ht="33.75" customHeight="1" x14ac:dyDescent="0.25">
      <c r="A265" s="206" t="s">
        <v>350</v>
      </c>
      <c r="B265" s="207"/>
      <c r="C265" s="207"/>
      <c r="D265" s="207"/>
      <c r="E265" s="207"/>
      <c r="F265" s="207"/>
      <c r="G265" s="207"/>
      <c r="H265" s="207"/>
      <c r="I265" s="207"/>
      <c r="J265" s="207"/>
      <c r="K265" s="207"/>
      <c r="L265" s="207"/>
      <c r="M265" s="207"/>
      <c r="N265" s="207"/>
      <c r="O265" s="207"/>
      <c r="P265" s="208"/>
    </row>
    <row r="266" spans="1:16" s="1" customFormat="1" ht="21.75" customHeight="1" x14ac:dyDescent="0.25">
      <c r="A266" s="200"/>
      <c r="B266" s="201"/>
      <c r="C266" s="201"/>
      <c r="D266" s="201"/>
      <c r="E266" s="201"/>
      <c r="F266" s="201"/>
      <c r="G266" s="201"/>
      <c r="H266" s="201"/>
      <c r="I266" s="201"/>
      <c r="J266" s="201"/>
      <c r="K266" s="201"/>
      <c r="L266" s="201"/>
      <c r="M266" s="201"/>
      <c r="N266" s="201"/>
      <c r="O266" s="201"/>
      <c r="P266" s="202"/>
    </row>
    <row r="267" spans="1:16" x14ac:dyDescent="0.25">
      <c r="A267" s="194" t="s">
        <v>167</v>
      </c>
      <c r="B267" s="195"/>
      <c r="C267" s="195"/>
      <c r="D267" s="195"/>
      <c r="E267" s="195"/>
      <c r="F267" s="195"/>
      <c r="G267" s="195"/>
      <c r="H267" s="195"/>
      <c r="I267" s="195"/>
      <c r="J267" s="195"/>
      <c r="K267" s="195"/>
      <c r="L267" s="195"/>
      <c r="M267" s="195"/>
      <c r="N267" s="195"/>
      <c r="O267" s="195"/>
      <c r="P267" s="196"/>
    </row>
    <row r="268" spans="1:16" ht="15" customHeight="1" x14ac:dyDescent="0.25">
      <c r="A268" s="206" t="s">
        <v>234</v>
      </c>
      <c r="B268" s="207"/>
      <c r="C268" s="207"/>
      <c r="D268" s="207"/>
      <c r="E268" s="207"/>
      <c r="F268" s="207"/>
      <c r="G268" s="207"/>
      <c r="H268" s="207"/>
      <c r="I268" s="207"/>
      <c r="J268" s="207"/>
      <c r="K268" s="207"/>
      <c r="L268" s="207"/>
      <c r="M268" s="207"/>
      <c r="N268" s="207"/>
      <c r="O268" s="207"/>
      <c r="P268" s="208"/>
    </row>
    <row r="269" spans="1:16" x14ac:dyDescent="0.25">
      <c r="A269" s="209"/>
      <c r="B269" s="210"/>
      <c r="C269" s="210"/>
      <c r="D269" s="210"/>
      <c r="E269" s="210"/>
      <c r="F269" s="210"/>
      <c r="G269" s="210"/>
      <c r="H269" s="210"/>
      <c r="I269" s="210"/>
      <c r="J269" s="210"/>
      <c r="K269" s="210"/>
      <c r="L269" s="210"/>
      <c r="M269" s="210"/>
      <c r="N269" s="210"/>
      <c r="O269" s="210"/>
      <c r="P269" s="211"/>
    </row>
    <row r="270" spans="1:16" x14ac:dyDescent="0.25">
      <c r="A270" s="288"/>
      <c r="B270" s="289"/>
      <c r="C270" s="289"/>
      <c r="D270" s="289"/>
      <c r="E270" s="289"/>
      <c r="F270" s="289"/>
      <c r="G270" s="289"/>
      <c r="H270" s="289"/>
      <c r="I270" s="289"/>
      <c r="J270" s="289"/>
      <c r="K270" s="289"/>
      <c r="L270" s="289"/>
      <c r="M270" s="289"/>
      <c r="N270" s="289"/>
      <c r="O270" s="289"/>
      <c r="P270" s="290"/>
    </row>
    <row r="271" spans="1:16" s="1" customFormat="1" ht="21" customHeight="1" x14ac:dyDescent="0.25">
      <c r="A271" s="61" t="s">
        <v>169</v>
      </c>
      <c r="B271" s="61"/>
      <c r="C271" s="61"/>
      <c r="D271" s="61"/>
      <c r="E271" s="61"/>
      <c r="F271" s="61"/>
      <c r="G271" s="61"/>
      <c r="H271" s="61"/>
      <c r="I271" s="61"/>
      <c r="J271" s="61"/>
      <c r="K271" s="61"/>
      <c r="L271" s="61"/>
      <c r="M271" s="61"/>
      <c r="N271" s="61"/>
      <c r="O271" s="61"/>
      <c r="P271" s="61"/>
    </row>
    <row r="272" spans="1:16" s="1" customFormat="1" ht="56.25" customHeight="1" x14ac:dyDescent="0.25">
      <c r="A272" s="90" t="s">
        <v>415</v>
      </c>
      <c r="B272" s="90"/>
      <c r="C272" s="90"/>
      <c r="D272" s="90"/>
      <c r="E272" s="90"/>
      <c r="F272" s="90"/>
      <c r="G272" s="90"/>
      <c r="H272" s="90"/>
      <c r="I272" s="90"/>
      <c r="J272" s="90"/>
      <c r="K272" s="90"/>
      <c r="L272" s="90"/>
      <c r="M272" s="90"/>
      <c r="N272" s="90"/>
      <c r="O272" s="90"/>
      <c r="P272" s="90"/>
    </row>
    <row r="273" spans="1:17" s="1" customFormat="1" x14ac:dyDescent="0.25">
      <c r="A273" s="37"/>
      <c r="B273" s="38"/>
      <c r="C273" s="38"/>
      <c r="D273" s="38"/>
      <c r="E273" s="38"/>
      <c r="F273" s="38"/>
      <c r="G273" s="38"/>
      <c r="H273" s="38"/>
      <c r="I273" s="38"/>
      <c r="J273" s="38"/>
      <c r="K273" s="38"/>
      <c r="L273" s="38"/>
      <c r="M273" s="38"/>
      <c r="N273" s="38"/>
      <c r="O273" s="38"/>
      <c r="P273" s="39"/>
    </row>
    <row r="274" spans="1:17" s="1" customFormat="1" ht="28.5" customHeight="1" x14ac:dyDescent="0.25">
      <c r="A274" s="120" t="s">
        <v>112</v>
      </c>
      <c r="B274" s="120"/>
      <c r="C274" s="120"/>
      <c r="D274" s="120"/>
      <c r="E274" s="120" t="s">
        <v>126</v>
      </c>
      <c r="F274" s="120"/>
      <c r="G274" s="120" t="s">
        <v>114</v>
      </c>
      <c r="H274" s="120"/>
      <c r="I274" s="120"/>
      <c r="J274" s="120"/>
      <c r="K274" s="120"/>
      <c r="L274" s="120" t="s">
        <v>385</v>
      </c>
      <c r="M274" s="120"/>
      <c r="N274" s="120"/>
      <c r="O274" s="120"/>
      <c r="P274" s="120"/>
    </row>
    <row r="275" spans="1:17" s="1" customFormat="1" ht="21" customHeight="1" x14ac:dyDescent="0.25">
      <c r="A275" s="40" t="s">
        <v>127</v>
      </c>
      <c r="B275" s="40"/>
      <c r="C275" s="40"/>
      <c r="D275" s="40"/>
      <c r="E275" s="66" t="s">
        <v>110</v>
      </c>
      <c r="F275" s="66"/>
      <c r="G275" s="116" t="s">
        <v>137</v>
      </c>
      <c r="H275" s="116"/>
      <c r="I275" s="116"/>
      <c r="J275" s="116"/>
      <c r="K275" s="116"/>
      <c r="L275" s="268">
        <v>7612069.6799999997</v>
      </c>
      <c r="M275" s="268"/>
      <c r="N275" s="268"/>
      <c r="O275" s="268"/>
      <c r="P275" s="268"/>
      <c r="Q275" s="8"/>
    </row>
    <row r="276" spans="1:17" s="1" customFormat="1" ht="20.25" customHeight="1" x14ac:dyDescent="0.25">
      <c r="A276" s="335" t="s">
        <v>113</v>
      </c>
      <c r="B276" s="335"/>
      <c r="C276" s="335"/>
      <c r="D276" s="335"/>
      <c r="E276" s="66" t="s">
        <v>111</v>
      </c>
      <c r="F276" s="66"/>
      <c r="G276" s="116" t="s">
        <v>115</v>
      </c>
      <c r="H276" s="116"/>
      <c r="I276" s="116"/>
      <c r="J276" s="116"/>
      <c r="K276" s="116"/>
      <c r="L276" s="268">
        <v>767741.7</v>
      </c>
      <c r="M276" s="268"/>
      <c r="N276" s="268"/>
      <c r="O276" s="268"/>
      <c r="P276" s="268"/>
      <c r="Q276" s="19"/>
    </row>
    <row r="277" spans="1:17" s="1" customFormat="1" x14ac:dyDescent="0.25">
      <c r="A277" s="62" t="s">
        <v>139</v>
      </c>
      <c r="B277" s="62"/>
      <c r="C277" s="62"/>
      <c r="D277" s="62"/>
      <c r="E277" s="62"/>
      <c r="F277" s="62"/>
      <c r="G277" s="62"/>
      <c r="H277" s="62"/>
      <c r="I277" s="62"/>
      <c r="J277" s="62"/>
      <c r="K277" s="62"/>
      <c r="L277" s="86">
        <f>SUM(L275:P276)</f>
        <v>8379811.3799999999</v>
      </c>
      <c r="M277" s="86"/>
      <c r="N277" s="86"/>
      <c r="O277" s="86"/>
      <c r="P277" s="86"/>
      <c r="Q277" s="8"/>
    </row>
    <row r="278" spans="1:17" s="1" customFormat="1" x14ac:dyDescent="0.25">
      <c r="A278" s="162"/>
      <c r="B278" s="163"/>
      <c r="C278" s="163"/>
      <c r="D278" s="163"/>
      <c r="E278" s="163"/>
      <c r="F278" s="163"/>
      <c r="G278" s="163"/>
      <c r="H278" s="163"/>
      <c r="I278" s="163"/>
      <c r="J278" s="163"/>
      <c r="K278" s="163"/>
      <c r="L278" s="163"/>
      <c r="M278" s="163"/>
      <c r="N278" s="163"/>
      <c r="O278" s="163"/>
      <c r="P278" s="164"/>
      <c r="Q278" s="8"/>
    </row>
    <row r="279" spans="1:17" s="1" customFormat="1" ht="22.5" customHeight="1" x14ac:dyDescent="0.25">
      <c r="A279" s="61" t="s">
        <v>299</v>
      </c>
      <c r="B279" s="61"/>
      <c r="C279" s="61"/>
      <c r="D279" s="61"/>
      <c r="E279" s="61"/>
      <c r="F279" s="61"/>
      <c r="G279" s="61"/>
      <c r="H279" s="61"/>
      <c r="I279" s="61"/>
      <c r="J279" s="61"/>
      <c r="K279" s="61"/>
      <c r="L279" s="61"/>
      <c r="M279" s="61"/>
      <c r="N279" s="61"/>
      <c r="O279" s="61"/>
      <c r="P279" s="61"/>
    </row>
    <row r="280" spans="1:17" s="1" customFormat="1" x14ac:dyDescent="0.25">
      <c r="A280" s="57"/>
      <c r="B280" s="58"/>
      <c r="C280" s="58"/>
      <c r="D280" s="58"/>
      <c r="E280" s="58"/>
      <c r="F280" s="58"/>
      <c r="G280" s="58"/>
      <c r="H280" s="58"/>
      <c r="I280" s="58"/>
      <c r="J280" s="58"/>
      <c r="K280" s="58"/>
      <c r="L280" s="58"/>
      <c r="M280" s="58"/>
      <c r="N280" s="58"/>
      <c r="O280" s="58"/>
      <c r="P280" s="59"/>
    </row>
    <row r="281" spans="1:17" s="1" customFormat="1" ht="27.75" customHeight="1" x14ac:dyDescent="0.25">
      <c r="A281" s="42" t="s">
        <v>190</v>
      </c>
      <c r="B281" s="42"/>
      <c r="C281" s="42"/>
      <c r="D281" s="42"/>
      <c r="E281" s="42"/>
      <c r="F281" s="42"/>
      <c r="G281" s="42"/>
      <c r="H281" s="148" t="s">
        <v>191</v>
      </c>
      <c r="I281" s="148"/>
      <c r="J281" s="148"/>
      <c r="K281" s="149"/>
      <c r="L281" s="122" t="s">
        <v>343</v>
      </c>
      <c r="M281" s="238"/>
      <c r="N281" s="238"/>
      <c r="O281" s="238"/>
      <c r="P281" s="123"/>
    </row>
    <row r="282" spans="1:17" s="8" customFormat="1" x14ac:dyDescent="0.25">
      <c r="A282" s="40" t="s">
        <v>31</v>
      </c>
      <c r="B282" s="40"/>
      <c r="C282" s="40"/>
      <c r="D282" s="40"/>
      <c r="E282" s="40"/>
      <c r="F282" s="40"/>
      <c r="G282" s="40"/>
      <c r="H282" s="60">
        <v>725221579.78999996</v>
      </c>
      <c r="I282" s="60"/>
      <c r="J282" s="60"/>
      <c r="K282" s="60"/>
      <c r="L282" s="60">
        <v>0</v>
      </c>
      <c r="M282" s="60"/>
      <c r="N282" s="60"/>
      <c r="O282" s="60"/>
      <c r="P282" s="60"/>
    </row>
    <row r="283" spans="1:17" s="8" customFormat="1" x14ac:dyDescent="0.25">
      <c r="A283" s="40" t="s">
        <v>68</v>
      </c>
      <c r="B283" s="40"/>
      <c r="C283" s="40"/>
      <c r="D283" s="40"/>
      <c r="E283" s="40"/>
      <c r="F283" s="40"/>
      <c r="G283" s="40"/>
      <c r="H283" s="60">
        <v>570980409.10000002</v>
      </c>
      <c r="I283" s="60"/>
      <c r="J283" s="60"/>
      <c r="K283" s="60"/>
      <c r="L283" s="60">
        <v>0</v>
      </c>
      <c r="M283" s="60"/>
      <c r="N283" s="60"/>
      <c r="O283" s="60"/>
      <c r="P283" s="60"/>
    </row>
    <row r="284" spans="1:17" s="8" customFormat="1" x14ac:dyDescent="0.25">
      <c r="A284" s="40" t="s">
        <v>21</v>
      </c>
      <c r="B284" s="40"/>
      <c r="C284" s="40"/>
      <c r="D284" s="40"/>
      <c r="E284" s="40"/>
      <c r="F284" s="40"/>
      <c r="G284" s="40"/>
      <c r="H284" s="60">
        <v>103410016.25</v>
      </c>
      <c r="I284" s="60"/>
      <c r="J284" s="60"/>
      <c r="K284" s="60"/>
      <c r="L284" s="60">
        <v>0</v>
      </c>
      <c r="M284" s="60"/>
      <c r="N284" s="60"/>
      <c r="O284" s="60"/>
      <c r="P284" s="60"/>
    </row>
    <row r="285" spans="1:17" s="8" customFormat="1" x14ac:dyDescent="0.25">
      <c r="A285" s="40" t="s">
        <v>344</v>
      </c>
      <c r="B285" s="40"/>
      <c r="C285" s="40"/>
      <c r="D285" s="40"/>
      <c r="E285" s="40"/>
      <c r="F285" s="40"/>
      <c r="G285" s="40"/>
      <c r="H285" s="60">
        <v>15090420</v>
      </c>
      <c r="I285" s="60"/>
      <c r="J285" s="60"/>
      <c r="K285" s="60"/>
      <c r="L285" s="60">
        <v>0</v>
      </c>
      <c r="M285" s="60"/>
      <c r="N285" s="60"/>
      <c r="O285" s="60"/>
      <c r="P285" s="60"/>
    </row>
    <row r="286" spans="1:17" s="8" customFormat="1" x14ac:dyDescent="0.25">
      <c r="A286" s="346" t="s">
        <v>2</v>
      </c>
      <c r="B286" s="346"/>
      <c r="C286" s="346"/>
      <c r="D286" s="346"/>
      <c r="E286" s="346"/>
      <c r="F286" s="346"/>
      <c r="G286" s="346"/>
      <c r="H286" s="353">
        <f>SUM(H282:K285)</f>
        <v>1414702425.1399999</v>
      </c>
      <c r="I286" s="353"/>
      <c r="J286" s="353"/>
      <c r="K286" s="353"/>
      <c r="L286" s="353">
        <f>SUM(L282:P284)</f>
        <v>0</v>
      </c>
      <c r="M286" s="353"/>
      <c r="N286" s="353"/>
      <c r="O286" s="353"/>
      <c r="P286" s="353"/>
    </row>
    <row r="287" spans="1:17" s="1" customFormat="1" x14ac:dyDescent="0.25">
      <c r="A287" s="57"/>
      <c r="B287" s="58"/>
      <c r="C287" s="58"/>
      <c r="D287" s="58"/>
      <c r="E287" s="58"/>
      <c r="F287" s="58"/>
      <c r="G287" s="58"/>
      <c r="H287" s="58"/>
      <c r="I287" s="58"/>
      <c r="J287" s="58"/>
      <c r="K287" s="58"/>
      <c r="L287" s="58"/>
      <c r="M287" s="58"/>
      <c r="N287" s="58"/>
      <c r="O287" s="58"/>
      <c r="P287" s="59"/>
    </row>
    <row r="288" spans="1:17" s="1" customFormat="1" ht="32.25" customHeight="1" x14ac:dyDescent="0.25">
      <c r="A288" s="108" t="s">
        <v>329</v>
      </c>
      <c r="B288" s="109"/>
      <c r="C288" s="109"/>
      <c r="D288" s="109"/>
      <c r="E288" s="109"/>
      <c r="F288" s="109"/>
      <c r="G288" s="109"/>
      <c r="H288" s="109"/>
      <c r="I288" s="109"/>
      <c r="J288" s="109"/>
      <c r="K288" s="109"/>
      <c r="L288" s="109"/>
      <c r="M288" s="109"/>
      <c r="N288" s="109"/>
      <c r="O288" s="109"/>
      <c r="P288" s="110"/>
    </row>
    <row r="289" spans="1:16" s="1" customFormat="1" x14ac:dyDescent="0.25">
      <c r="A289" s="116"/>
      <c r="B289" s="116"/>
      <c r="C289" s="116"/>
      <c r="D289" s="116"/>
      <c r="E289" s="116"/>
      <c r="F289" s="116"/>
      <c r="G289" s="116"/>
      <c r="H289" s="116"/>
      <c r="I289" s="116"/>
      <c r="J289" s="116"/>
      <c r="K289" s="116"/>
      <c r="L289" s="116"/>
      <c r="M289" s="116"/>
      <c r="N289" s="116"/>
      <c r="O289" s="116"/>
      <c r="P289" s="116"/>
    </row>
    <row r="290" spans="1:16" s="1" customFormat="1" ht="45" customHeight="1" x14ac:dyDescent="0.25">
      <c r="A290" s="113" t="s">
        <v>416</v>
      </c>
      <c r="B290" s="114"/>
      <c r="C290" s="114"/>
      <c r="D290" s="114"/>
      <c r="E290" s="114"/>
      <c r="F290" s="114"/>
      <c r="G290" s="114"/>
      <c r="H290" s="114"/>
      <c r="I290" s="114"/>
      <c r="J290" s="114"/>
      <c r="K290" s="114"/>
      <c r="L290" s="114"/>
      <c r="M290" s="114"/>
      <c r="N290" s="114"/>
      <c r="O290" s="114"/>
      <c r="P290" s="115"/>
    </row>
    <row r="291" spans="1:16" s="1" customFormat="1" ht="12.75" customHeight="1" x14ac:dyDescent="0.25">
      <c r="A291" s="111"/>
      <c r="B291" s="111"/>
      <c r="C291" s="111"/>
      <c r="D291" s="111"/>
      <c r="E291" s="111"/>
      <c r="F291" s="111"/>
      <c r="G291" s="111"/>
      <c r="H291" s="111"/>
      <c r="I291" s="111"/>
      <c r="J291" s="111"/>
      <c r="K291" s="111"/>
      <c r="L291" s="111"/>
      <c r="M291" s="111"/>
      <c r="N291" s="111"/>
      <c r="O291" s="111"/>
      <c r="P291" s="111"/>
    </row>
    <row r="292" spans="1:16" s="1" customFormat="1" x14ac:dyDescent="0.25">
      <c r="A292" s="121" t="s">
        <v>69</v>
      </c>
      <c r="B292" s="121"/>
      <c r="C292" s="121"/>
      <c r="D292" s="121"/>
      <c r="E292" s="121"/>
      <c r="F292" s="121"/>
      <c r="G292" s="121"/>
      <c r="H292" s="121"/>
      <c r="I292" s="121"/>
      <c r="J292" s="121"/>
      <c r="K292" s="121"/>
      <c r="L292" s="121"/>
      <c r="M292" s="121"/>
      <c r="N292" s="121"/>
      <c r="O292" s="121"/>
      <c r="P292" s="121"/>
    </row>
    <row r="293" spans="1:16" s="1" customFormat="1" ht="12.75" customHeight="1" x14ac:dyDescent="0.25">
      <c r="A293" s="41"/>
      <c r="B293" s="41"/>
      <c r="C293" s="41"/>
      <c r="D293" s="41"/>
      <c r="E293" s="41"/>
      <c r="F293" s="41"/>
      <c r="G293" s="41"/>
      <c r="H293" s="41"/>
      <c r="I293" s="41"/>
      <c r="J293" s="41"/>
      <c r="K293" s="41"/>
      <c r="L293" s="41"/>
      <c r="M293" s="41"/>
      <c r="N293" s="41"/>
      <c r="O293" s="41"/>
      <c r="P293" s="41"/>
    </row>
    <row r="294" spans="1:16" s="1" customFormat="1" ht="18.75" customHeight="1" x14ac:dyDescent="0.25">
      <c r="A294" s="147" t="s">
        <v>179</v>
      </c>
      <c r="B294" s="148"/>
      <c r="C294" s="148"/>
      <c r="D294" s="148"/>
      <c r="E294" s="148"/>
      <c r="F294" s="42" t="s">
        <v>191</v>
      </c>
      <c r="G294" s="42"/>
      <c r="H294" s="42"/>
      <c r="I294" s="42" t="s">
        <v>392</v>
      </c>
      <c r="J294" s="42"/>
      <c r="K294" s="42"/>
      <c r="L294" s="120" t="s">
        <v>343</v>
      </c>
      <c r="M294" s="120"/>
      <c r="N294" s="120"/>
      <c r="O294" s="120"/>
      <c r="P294" s="120"/>
    </row>
    <row r="295" spans="1:16" s="1" customFormat="1" ht="17.25" customHeight="1" x14ac:dyDescent="0.25">
      <c r="A295" s="51" t="s">
        <v>180</v>
      </c>
      <c r="B295" s="52"/>
      <c r="C295" s="52"/>
      <c r="D295" s="52"/>
      <c r="E295" s="53"/>
      <c r="F295" s="117">
        <v>94746551.680000007</v>
      </c>
      <c r="G295" s="118"/>
      <c r="H295" s="119"/>
      <c r="I295" s="60">
        <v>6705348.1500000004</v>
      </c>
      <c r="J295" s="60"/>
      <c r="K295" s="60"/>
      <c r="L295" s="60">
        <v>71294979.920000002</v>
      </c>
      <c r="M295" s="60"/>
      <c r="N295" s="60"/>
      <c r="O295" s="60"/>
      <c r="P295" s="60"/>
    </row>
    <row r="296" spans="1:16" s="1" customFormat="1" ht="17.25" customHeight="1" x14ac:dyDescent="0.25">
      <c r="A296" s="51" t="s">
        <v>49</v>
      </c>
      <c r="B296" s="52"/>
      <c r="C296" s="52"/>
      <c r="D296" s="52"/>
      <c r="E296" s="53"/>
      <c r="F296" s="117">
        <v>11182714.67</v>
      </c>
      <c r="G296" s="118"/>
      <c r="H296" s="119"/>
      <c r="I296" s="60">
        <v>653619.22</v>
      </c>
      <c r="J296" s="60"/>
      <c r="K296" s="60"/>
      <c r="L296" s="60">
        <v>9608319.5500000007</v>
      </c>
      <c r="M296" s="60"/>
      <c r="N296" s="60"/>
      <c r="O296" s="60"/>
      <c r="P296" s="60"/>
    </row>
    <row r="297" spans="1:16" s="1" customFormat="1" ht="17.25" customHeight="1" x14ac:dyDescent="0.25">
      <c r="A297" s="51" t="s">
        <v>63</v>
      </c>
      <c r="B297" s="52"/>
      <c r="C297" s="52"/>
      <c r="D297" s="52"/>
      <c r="E297" s="53"/>
      <c r="F297" s="117">
        <v>6348185.6100000003</v>
      </c>
      <c r="G297" s="118"/>
      <c r="H297" s="119"/>
      <c r="I297" s="60">
        <v>735638.89</v>
      </c>
      <c r="J297" s="60"/>
      <c r="K297" s="60"/>
      <c r="L297" s="60">
        <v>4241480.55</v>
      </c>
      <c r="M297" s="60"/>
      <c r="N297" s="60"/>
      <c r="O297" s="60"/>
      <c r="P297" s="60"/>
    </row>
    <row r="298" spans="1:16" s="1" customFormat="1" ht="17.25" customHeight="1" x14ac:dyDescent="0.25">
      <c r="A298" s="51" t="s">
        <v>130</v>
      </c>
      <c r="B298" s="52"/>
      <c r="C298" s="52"/>
      <c r="D298" s="52"/>
      <c r="E298" s="53"/>
      <c r="F298" s="117">
        <v>403770157.77999997</v>
      </c>
      <c r="G298" s="118"/>
      <c r="H298" s="119"/>
      <c r="I298" s="60">
        <v>25544713.66</v>
      </c>
      <c r="J298" s="60"/>
      <c r="K298" s="60"/>
      <c r="L298" s="60">
        <v>330221076.5</v>
      </c>
      <c r="M298" s="60"/>
      <c r="N298" s="60"/>
      <c r="O298" s="60"/>
      <c r="P298" s="60"/>
    </row>
    <row r="299" spans="1:16" s="1" customFormat="1" x14ac:dyDescent="0.25">
      <c r="A299" s="51" t="s">
        <v>50</v>
      </c>
      <c r="B299" s="52"/>
      <c r="C299" s="52"/>
      <c r="D299" s="52"/>
      <c r="E299" s="53"/>
      <c r="F299" s="117">
        <v>0</v>
      </c>
      <c r="G299" s="118"/>
      <c r="H299" s="119"/>
      <c r="I299" s="60">
        <v>0</v>
      </c>
      <c r="J299" s="60"/>
      <c r="K299" s="60"/>
      <c r="L299" s="60">
        <v>0</v>
      </c>
      <c r="M299" s="60"/>
      <c r="N299" s="60"/>
      <c r="O299" s="60"/>
      <c r="P299" s="60"/>
    </row>
    <row r="300" spans="1:16" s="1" customFormat="1" x14ac:dyDescent="0.25">
      <c r="A300" s="51" t="s">
        <v>46</v>
      </c>
      <c r="B300" s="52"/>
      <c r="C300" s="52"/>
      <c r="D300" s="52"/>
      <c r="E300" s="53"/>
      <c r="F300" s="117">
        <v>392376377.13</v>
      </c>
      <c r="G300" s="118"/>
      <c r="H300" s="119"/>
      <c r="I300" s="60">
        <v>18201426.399999999</v>
      </c>
      <c r="J300" s="60"/>
      <c r="K300" s="60"/>
      <c r="L300" s="60">
        <v>166783564.12</v>
      </c>
      <c r="M300" s="60"/>
      <c r="N300" s="60"/>
      <c r="O300" s="60"/>
      <c r="P300" s="60"/>
    </row>
    <row r="301" spans="1:16" s="1" customFormat="1" ht="18.75" customHeight="1" x14ac:dyDescent="0.25">
      <c r="A301" s="51" t="s">
        <v>51</v>
      </c>
      <c r="B301" s="52"/>
      <c r="C301" s="52"/>
      <c r="D301" s="52"/>
      <c r="E301" s="53"/>
      <c r="F301" s="117">
        <v>822999.73</v>
      </c>
      <c r="G301" s="118"/>
      <c r="H301" s="119"/>
      <c r="I301" s="60">
        <v>82297</v>
      </c>
      <c r="J301" s="60"/>
      <c r="K301" s="60"/>
      <c r="L301" s="60">
        <v>423742.39</v>
      </c>
      <c r="M301" s="60"/>
      <c r="N301" s="60"/>
      <c r="O301" s="60"/>
      <c r="P301" s="60"/>
    </row>
    <row r="302" spans="1:16" s="1" customFormat="1" ht="15.75" x14ac:dyDescent="0.25">
      <c r="A302" s="57" t="s">
        <v>2</v>
      </c>
      <c r="B302" s="58"/>
      <c r="C302" s="58"/>
      <c r="D302" s="58"/>
      <c r="E302" s="59"/>
      <c r="F302" s="127">
        <f>SUM(F295:H301)</f>
        <v>909246986.60000002</v>
      </c>
      <c r="G302" s="128"/>
      <c r="H302" s="129"/>
      <c r="I302" s="130">
        <f>SUM(I295:K301)</f>
        <v>51923043.32</v>
      </c>
      <c r="J302" s="130"/>
      <c r="K302" s="130"/>
      <c r="L302" s="130">
        <f>SUM(L295:P301)</f>
        <v>582573163.02999997</v>
      </c>
      <c r="M302" s="130"/>
      <c r="N302" s="130"/>
      <c r="O302" s="130"/>
      <c r="P302" s="130"/>
    </row>
    <row r="303" spans="1:16" s="1" customFormat="1" x14ac:dyDescent="0.25">
      <c r="A303" s="112"/>
      <c r="B303" s="112"/>
      <c r="C303" s="112"/>
      <c r="D303" s="112"/>
      <c r="E303" s="112"/>
      <c r="F303" s="112"/>
      <c r="G303" s="112"/>
      <c r="H303" s="112"/>
      <c r="I303" s="112"/>
      <c r="J303" s="112"/>
      <c r="K303" s="112"/>
      <c r="L303" s="112"/>
      <c r="M303" s="112"/>
      <c r="N303" s="112"/>
      <c r="O303" s="112"/>
      <c r="P303" s="112"/>
    </row>
    <row r="304" spans="1:16" s="1" customFormat="1" ht="28.5" customHeight="1" x14ac:dyDescent="0.25">
      <c r="A304" s="42" t="s">
        <v>192</v>
      </c>
      <c r="B304" s="42"/>
      <c r="C304" s="42"/>
      <c r="D304" s="42"/>
      <c r="E304" s="42"/>
      <c r="F304" s="42" t="s">
        <v>191</v>
      </c>
      <c r="G304" s="42"/>
      <c r="H304" s="42"/>
      <c r="I304" s="122" t="s">
        <v>393</v>
      </c>
      <c r="J304" s="238"/>
      <c r="K304" s="123"/>
      <c r="L304" s="122" t="s">
        <v>377</v>
      </c>
      <c r="M304" s="238"/>
      <c r="N304" s="238"/>
      <c r="O304" s="238"/>
      <c r="P304" s="123"/>
    </row>
    <row r="305" spans="1:16" s="1" customFormat="1" x14ac:dyDescent="0.25">
      <c r="A305" s="40" t="s">
        <v>92</v>
      </c>
      <c r="B305" s="40"/>
      <c r="C305" s="40"/>
      <c r="D305" s="40"/>
      <c r="E305" s="40"/>
      <c r="F305" s="60">
        <v>3621681.69</v>
      </c>
      <c r="G305" s="60"/>
      <c r="H305" s="60"/>
      <c r="I305" s="117">
        <v>112086.93</v>
      </c>
      <c r="J305" s="118"/>
      <c r="K305" s="119"/>
      <c r="L305" s="117">
        <v>317312.59999999998</v>
      </c>
      <c r="M305" s="118"/>
      <c r="N305" s="118"/>
      <c r="O305" s="118"/>
      <c r="P305" s="119"/>
    </row>
    <row r="306" spans="1:16" s="1" customFormat="1" ht="17.25" customHeight="1" x14ac:dyDescent="0.25">
      <c r="A306" s="40" t="s">
        <v>330</v>
      </c>
      <c r="B306" s="40"/>
      <c r="C306" s="40"/>
      <c r="D306" s="40"/>
      <c r="E306" s="40"/>
      <c r="F306" s="60">
        <v>7219893.4400000004</v>
      </c>
      <c r="G306" s="60"/>
      <c r="H306" s="60"/>
      <c r="I306" s="117">
        <v>939212.3</v>
      </c>
      <c r="J306" s="118"/>
      <c r="K306" s="119"/>
      <c r="L306" s="117">
        <v>5025992.9000000004</v>
      </c>
      <c r="M306" s="118"/>
      <c r="N306" s="118"/>
      <c r="O306" s="118"/>
      <c r="P306" s="119"/>
    </row>
    <row r="307" spans="1:16" s="1" customFormat="1" x14ac:dyDescent="0.25">
      <c r="A307" s="346" t="s">
        <v>2</v>
      </c>
      <c r="B307" s="346"/>
      <c r="C307" s="346"/>
      <c r="D307" s="346"/>
      <c r="E307" s="346"/>
      <c r="F307" s="130">
        <f>SUM(F305:H306)</f>
        <v>10841575.130000001</v>
      </c>
      <c r="G307" s="130"/>
      <c r="H307" s="130"/>
      <c r="I307" s="377">
        <f>SUM(I305:K306)</f>
        <v>1051299.23</v>
      </c>
      <c r="J307" s="74"/>
      <c r="K307" s="75"/>
      <c r="L307" s="377">
        <f>SUM(L305:P306)</f>
        <v>5343305.5</v>
      </c>
      <c r="M307" s="74"/>
      <c r="N307" s="74"/>
      <c r="O307" s="74"/>
      <c r="P307" s="75"/>
    </row>
    <row r="308" spans="1:16" s="1" customFormat="1" ht="21" customHeight="1" x14ac:dyDescent="0.25">
      <c r="A308" s="57" t="s">
        <v>345</v>
      </c>
      <c r="B308" s="58"/>
      <c r="C308" s="58"/>
      <c r="D308" s="58"/>
      <c r="E308" s="58"/>
      <c r="F308" s="58"/>
      <c r="G308" s="58"/>
      <c r="H308" s="58"/>
      <c r="I308" s="58"/>
      <c r="J308" s="58"/>
      <c r="K308" s="58"/>
      <c r="L308" s="374">
        <f>+L302+L307</f>
        <v>587916468.52999997</v>
      </c>
      <c r="M308" s="58"/>
      <c r="N308" s="58"/>
      <c r="O308" s="58"/>
      <c r="P308" s="59"/>
    </row>
    <row r="309" spans="1:16" s="1" customFormat="1" ht="66.75" customHeight="1" x14ac:dyDescent="0.25">
      <c r="A309" s="300" t="s">
        <v>417</v>
      </c>
      <c r="B309" s="300"/>
      <c r="C309" s="300"/>
      <c r="D309" s="300"/>
      <c r="E309" s="300"/>
      <c r="F309" s="300"/>
      <c r="G309" s="300"/>
      <c r="H309" s="300"/>
      <c r="I309" s="300"/>
      <c r="J309" s="300"/>
      <c r="K309" s="300"/>
      <c r="L309" s="300"/>
      <c r="M309" s="300"/>
      <c r="N309" s="300"/>
      <c r="O309" s="300"/>
      <c r="P309" s="300"/>
    </row>
    <row r="310" spans="1:16" s="1" customFormat="1" ht="60.75" customHeight="1" x14ac:dyDescent="0.25">
      <c r="A310" s="48" t="s">
        <v>425</v>
      </c>
      <c r="B310" s="49"/>
      <c r="C310" s="49"/>
      <c r="D310" s="49"/>
      <c r="E310" s="49"/>
      <c r="F310" s="49"/>
      <c r="G310" s="49"/>
      <c r="H310" s="49"/>
      <c r="I310" s="49"/>
      <c r="J310" s="49"/>
      <c r="K310" s="49"/>
      <c r="L310" s="49"/>
      <c r="M310" s="49"/>
      <c r="N310" s="49"/>
      <c r="O310" s="49"/>
      <c r="P310" s="50"/>
    </row>
    <row r="311" spans="1:16" s="1" customFormat="1" ht="20.25" customHeight="1" x14ac:dyDescent="0.25">
      <c r="A311" s="215" t="s">
        <v>219</v>
      </c>
      <c r="B311" s="216"/>
      <c r="C311" s="216"/>
      <c r="D311" s="216"/>
      <c r="E311" s="216"/>
      <c r="F311" s="216"/>
      <c r="G311" s="216"/>
      <c r="H311" s="216"/>
      <c r="I311" s="216"/>
      <c r="J311" s="216"/>
      <c r="K311" s="216"/>
      <c r="L311" s="216"/>
      <c r="M311" s="216"/>
      <c r="N311" s="216"/>
      <c r="O311" s="216"/>
      <c r="P311" s="339"/>
    </row>
    <row r="312" spans="1:16" s="1" customFormat="1" ht="12.75" customHeight="1" x14ac:dyDescent="0.25">
      <c r="A312" s="342"/>
      <c r="B312" s="343"/>
      <c r="C312" s="343"/>
      <c r="D312" s="343"/>
      <c r="E312" s="343"/>
      <c r="F312" s="343"/>
      <c r="G312" s="343"/>
      <c r="H312" s="343"/>
      <c r="I312" s="343"/>
      <c r="J312" s="343"/>
      <c r="K312" s="343"/>
      <c r="L312" s="343"/>
      <c r="M312" s="343"/>
      <c r="N312" s="343"/>
      <c r="O312" s="343"/>
      <c r="P312" s="344"/>
    </row>
    <row r="313" spans="1:16" s="1" customFormat="1" ht="81" customHeight="1" x14ac:dyDescent="0.25">
      <c r="A313" s="90" t="s">
        <v>418</v>
      </c>
      <c r="B313" s="90"/>
      <c r="C313" s="90"/>
      <c r="D313" s="90"/>
      <c r="E313" s="90"/>
      <c r="F313" s="90"/>
      <c r="G313" s="90"/>
      <c r="H313" s="90"/>
      <c r="I313" s="90"/>
      <c r="J313" s="90"/>
      <c r="K313" s="90"/>
      <c r="L313" s="90"/>
      <c r="M313" s="90"/>
      <c r="N313" s="90"/>
      <c r="O313" s="90"/>
      <c r="P313" s="90"/>
    </row>
    <row r="314" spans="1:16" s="1" customFormat="1" x14ac:dyDescent="0.25">
      <c r="A314" s="342"/>
      <c r="B314" s="343"/>
      <c r="C314" s="343"/>
      <c r="D314" s="343"/>
      <c r="E314" s="343"/>
      <c r="F314" s="343"/>
      <c r="G314" s="343"/>
      <c r="H314" s="343"/>
      <c r="I314" s="343"/>
      <c r="J314" s="343"/>
      <c r="K314" s="343"/>
      <c r="L314" s="343"/>
      <c r="M314" s="343"/>
      <c r="N314" s="343"/>
      <c r="O314" s="343"/>
      <c r="P314" s="344"/>
    </row>
    <row r="315" spans="1:16" ht="20.25" customHeight="1" x14ac:dyDescent="0.25">
      <c r="A315" s="61" t="s">
        <v>170</v>
      </c>
      <c r="B315" s="61"/>
      <c r="C315" s="61"/>
      <c r="D315" s="61"/>
      <c r="E315" s="61"/>
      <c r="F315" s="61"/>
      <c r="G315" s="61"/>
      <c r="H315" s="61"/>
      <c r="I315" s="61"/>
      <c r="J315" s="61"/>
      <c r="K315" s="61"/>
      <c r="L315" s="61"/>
      <c r="M315" s="61"/>
      <c r="N315" s="61"/>
      <c r="O315" s="61"/>
      <c r="P315" s="61"/>
    </row>
    <row r="316" spans="1:16" ht="33" customHeight="1" x14ac:dyDescent="0.25">
      <c r="A316" s="90" t="s">
        <v>235</v>
      </c>
      <c r="B316" s="90"/>
      <c r="C316" s="90"/>
      <c r="D316" s="90"/>
      <c r="E316" s="90"/>
      <c r="F316" s="90"/>
      <c r="G316" s="90"/>
      <c r="H316" s="90"/>
      <c r="I316" s="90"/>
      <c r="J316" s="90"/>
      <c r="K316" s="90"/>
      <c r="L316" s="90"/>
      <c r="M316" s="90"/>
      <c r="N316" s="90"/>
      <c r="O316" s="90"/>
      <c r="P316" s="90"/>
    </row>
    <row r="317" spans="1:16" x14ac:dyDescent="0.25">
      <c r="A317" s="321"/>
      <c r="B317" s="322"/>
      <c r="C317" s="322"/>
      <c r="D317" s="322"/>
      <c r="E317" s="322"/>
      <c r="F317" s="322"/>
      <c r="G317" s="322"/>
      <c r="H317" s="322"/>
      <c r="I317" s="322"/>
      <c r="J317" s="322"/>
      <c r="K317" s="322"/>
      <c r="L317" s="322"/>
      <c r="M317" s="322"/>
      <c r="N317" s="322"/>
      <c r="O317" s="322"/>
      <c r="P317" s="323"/>
    </row>
    <row r="318" spans="1:16" ht="23.25" customHeight="1" x14ac:dyDescent="0.25">
      <c r="A318" s="61" t="s">
        <v>171</v>
      </c>
      <c r="B318" s="61"/>
      <c r="C318" s="61"/>
      <c r="D318" s="61"/>
      <c r="E318" s="61"/>
      <c r="F318" s="61"/>
      <c r="G318" s="61"/>
      <c r="H318" s="61"/>
      <c r="I318" s="61"/>
      <c r="J318" s="61"/>
      <c r="K318" s="61"/>
      <c r="L318" s="61"/>
      <c r="M318" s="61"/>
      <c r="N318" s="61"/>
      <c r="O318" s="61"/>
      <c r="P318" s="61"/>
    </row>
    <row r="319" spans="1:16" x14ac:dyDescent="0.25">
      <c r="A319" s="57"/>
      <c r="B319" s="58"/>
      <c r="C319" s="58"/>
      <c r="D319" s="58"/>
      <c r="E319" s="58"/>
      <c r="F319" s="58"/>
      <c r="G319" s="58"/>
      <c r="H319" s="58"/>
      <c r="I319" s="58"/>
      <c r="J319" s="58"/>
      <c r="K319" s="58"/>
      <c r="L319" s="58"/>
      <c r="M319" s="58"/>
      <c r="N319" s="58"/>
      <c r="O319" s="58"/>
      <c r="P319" s="59"/>
    </row>
    <row r="320" spans="1:16" x14ac:dyDescent="0.25">
      <c r="A320" s="304" t="s">
        <v>352</v>
      </c>
      <c r="B320" s="305"/>
      <c r="C320" s="305"/>
      <c r="D320" s="305"/>
      <c r="E320" s="305"/>
      <c r="F320" s="305"/>
      <c r="G320" s="305"/>
      <c r="H320" s="305"/>
      <c r="I320" s="305"/>
      <c r="J320" s="305"/>
      <c r="K320" s="305"/>
      <c r="L320" s="305"/>
      <c r="M320" s="305"/>
      <c r="N320" s="305"/>
      <c r="O320" s="305"/>
      <c r="P320" s="306"/>
    </row>
    <row r="321" spans="1:16" ht="15" customHeight="1" x14ac:dyDescent="0.25">
      <c r="A321" s="157"/>
      <c r="B321" s="158"/>
      <c r="C321" s="158"/>
      <c r="D321" s="158"/>
      <c r="E321" s="158"/>
      <c r="F321" s="158"/>
      <c r="G321" s="158"/>
      <c r="H321" s="158"/>
      <c r="I321" s="158"/>
      <c r="J321" s="158"/>
      <c r="K321" s="158"/>
      <c r="L321" s="158"/>
      <c r="M321" s="158"/>
      <c r="N321" s="158"/>
      <c r="O321" s="158"/>
      <c r="P321" s="159"/>
    </row>
    <row r="322" spans="1:16" ht="15.75" x14ac:dyDescent="0.25">
      <c r="A322" s="73" t="s">
        <v>172</v>
      </c>
      <c r="B322" s="347"/>
      <c r="C322" s="347"/>
      <c r="D322" s="347"/>
      <c r="E322" s="347"/>
      <c r="F322" s="347"/>
      <c r="G322" s="347"/>
      <c r="H322" s="347"/>
      <c r="I322" s="347"/>
      <c r="J322" s="347"/>
      <c r="K322" s="347"/>
      <c r="L322" s="347"/>
      <c r="M322" s="347"/>
      <c r="N322" s="347"/>
      <c r="O322" s="347"/>
      <c r="P322" s="347"/>
    </row>
    <row r="323" spans="1:16" ht="18.75" customHeight="1" x14ac:dyDescent="0.25">
      <c r="A323" s="345"/>
      <c r="B323" s="345"/>
      <c r="C323" s="345"/>
      <c r="D323" s="345"/>
      <c r="E323" s="345"/>
      <c r="F323" s="345"/>
      <c r="G323" s="345"/>
      <c r="H323" s="345"/>
      <c r="I323" s="345"/>
      <c r="J323" s="345"/>
      <c r="K323" s="345"/>
      <c r="L323" s="345"/>
      <c r="M323" s="345"/>
      <c r="N323" s="345"/>
      <c r="O323" s="345"/>
      <c r="P323" s="345"/>
    </row>
    <row r="324" spans="1:16" x14ac:dyDescent="0.25">
      <c r="A324" s="61" t="s">
        <v>236</v>
      </c>
      <c r="B324" s="61"/>
      <c r="C324" s="61"/>
      <c r="D324" s="61"/>
      <c r="E324" s="61"/>
      <c r="F324" s="61"/>
      <c r="G324" s="61"/>
      <c r="H324" s="61"/>
      <c r="I324" s="61"/>
      <c r="J324" s="61"/>
      <c r="K324" s="61"/>
      <c r="L324" s="61"/>
      <c r="M324" s="61"/>
      <c r="N324" s="61"/>
      <c r="O324" s="61"/>
      <c r="P324" s="61"/>
    </row>
    <row r="325" spans="1:16" s="6" customFormat="1" ht="112.5" customHeight="1" x14ac:dyDescent="0.25">
      <c r="A325" s="300" t="s">
        <v>419</v>
      </c>
      <c r="B325" s="300"/>
      <c r="C325" s="300"/>
      <c r="D325" s="300"/>
      <c r="E325" s="300"/>
      <c r="F325" s="300"/>
      <c r="G325" s="300"/>
      <c r="H325" s="300"/>
      <c r="I325" s="300"/>
      <c r="J325" s="300"/>
      <c r="K325" s="300"/>
      <c r="L325" s="300"/>
      <c r="M325" s="300"/>
      <c r="N325" s="300"/>
      <c r="O325" s="300"/>
      <c r="P325" s="300"/>
    </row>
    <row r="326" spans="1:16" s="6" customFormat="1" ht="31.5" customHeight="1" x14ac:dyDescent="0.25">
      <c r="A326" s="120" t="s">
        <v>36</v>
      </c>
      <c r="B326" s="120"/>
      <c r="C326" s="120"/>
      <c r="D326" s="120"/>
      <c r="E326" s="122" t="s">
        <v>105</v>
      </c>
      <c r="F326" s="123"/>
      <c r="G326" s="122" t="s">
        <v>106</v>
      </c>
      <c r="H326" s="123"/>
      <c r="I326" s="122" t="s">
        <v>107</v>
      </c>
      <c r="J326" s="123"/>
      <c r="K326" s="147" t="s">
        <v>108</v>
      </c>
      <c r="L326" s="149"/>
      <c r="M326" s="238" t="s">
        <v>2</v>
      </c>
      <c r="N326" s="238"/>
      <c r="O326" s="238"/>
      <c r="P326" s="123"/>
    </row>
    <row r="327" spans="1:16" s="6" customFormat="1" ht="15" customHeight="1" x14ac:dyDescent="0.25">
      <c r="A327" s="107" t="s">
        <v>142</v>
      </c>
      <c r="B327" s="107"/>
      <c r="C327" s="107"/>
      <c r="D327" s="107"/>
      <c r="E327" s="88">
        <v>11062160.619999999</v>
      </c>
      <c r="F327" s="88"/>
      <c r="G327" s="88">
        <v>0</v>
      </c>
      <c r="H327" s="88"/>
      <c r="I327" s="60">
        <v>0</v>
      </c>
      <c r="J327" s="60"/>
      <c r="K327" s="60">
        <v>240741.17</v>
      </c>
      <c r="L327" s="60"/>
      <c r="M327" s="60">
        <f>SUM(E327:L327)</f>
        <v>11302901.789999999</v>
      </c>
      <c r="N327" s="60"/>
      <c r="O327" s="60"/>
      <c r="P327" s="60"/>
    </row>
    <row r="328" spans="1:16" s="6" customFormat="1" ht="15" customHeight="1" x14ac:dyDescent="0.25">
      <c r="A328" s="107" t="s">
        <v>151</v>
      </c>
      <c r="B328" s="107"/>
      <c r="C328" s="107"/>
      <c r="D328" s="107"/>
      <c r="E328" s="88">
        <v>16122925.640000001</v>
      </c>
      <c r="F328" s="88"/>
      <c r="G328" s="88">
        <v>0</v>
      </c>
      <c r="H328" s="88"/>
      <c r="I328" s="60">
        <v>0</v>
      </c>
      <c r="J328" s="60"/>
      <c r="K328" s="60">
        <v>3360</v>
      </c>
      <c r="L328" s="60"/>
      <c r="M328" s="60">
        <f>SUM(E328:L328)</f>
        <v>16126285.640000001</v>
      </c>
      <c r="N328" s="60"/>
      <c r="O328" s="60"/>
      <c r="P328" s="60"/>
    </row>
    <row r="329" spans="1:16" s="6" customFormat="1" ht="15" hidden="1" customHeight="1" x14ac:dyDescent="0.25">
      <c r="A329" s="107" t="s">
        <v>141</v>
      </c>
      <c r="B329" s="107"/>
      <c r="C329" s="107"/>
      <c r="D329" s="107"/>
      <c r="E329" s="88">
        <v>0</v>
      </c>
      <c r="F329" s="88"/>
      <c r="G329" s="88">
        <v>0</v>
      </c>
      <c r="H329" s="88"/>
      <c r="I329" s="60">
        <v>0</v>
      </c>
      <c r="J329" s="60"/>
      <c r="K329" s="60">
        <v>0</v>
      </c>
      <c r="L329" s="60"/>
      <c r="M329" s="60">
        <f t="shared" ref="M329:M331" si="6">SUM(E329:L329)</f>
        <v>0</v>
      </c>
      <c r="N329" s="60"/>
      <c r="O329" s="60"/>
      <c r="P329" s="60"/>
    </row>
    <row r="330" spans="1:16" s="6" customFormat="1" ht="15" customHeight="1" x14ac:dyDescent="0.25">
      <c r="A330" s="107" t="s">
        <v>143</v>
      </c>
      <c r="B330" s="107"/>
      <c r="C330" s="107"/>
      <c r="D330" s="107"/>
      <c r="E330" s="60">
        <v>0</v>
      </c>
      <c r="F330" s="60"/>
      <c r="G330" s="88">
        <v>0</v>
      </c>
      <c r="H330" s="88"/>
      <c r="I330" s="60">
        <v>0</v>
      </c>
      <c r="J330" s="60"/>
      <c r="K330" s="60">
        <v>231159.26</v>
      </c>
      <c r="L330" s="60"/>
      <c r="M330" s="60">
        <f>SUM(E330:L330)</f>
        <v>231159.26</v>
      </c>
      <c r="N330" s="60"/>
      <c r="O330" s="60"/>
      <c r="P330" s="60"/>
    </row>
    <row r="331" spans="1:16" s="6" customFormat="1" ht="15" hidden="1" customHeight="1" x14ac:dyDescent="0.25">
      <c r="A331" s="107" t="s">
        <v>369</v>
      </c>
      <c r="B331" s="107"/>
      <c r="C331" s="107"/>
      <c r="D331" s="107"/>
      <c r="E331" s="60">
        <v>0</v>
      </c>
      <c r="F331" s="60"/>
      <c r="G331" s="88">
        <v>0</v>
      </c>
      <c r="H331" s="88"/>
      <c r="I331" s="60">
        <v>0</v>
      </c>
      <c r="J331" s="60"/>
      <c r="K331" s="60">
        <v>0</v>
      </c>
      <c r="L331" s="60"/>
      <c r="M331" s="60">
        <f t="shared" si="6"/>
        <v>0</v>
      </c>
      <c r="N331" s="60"/>
      <c r="O331" s="60"/>
      <c r="P331" s="60"/>
    </row>
    <row r="332" spans="1:16" s="6" customFormat="1" ht="15" customHeight="1" x14ac:dyDescent="0.25">
      <c r="A332" s="107" t="s">
        <v>144</v>
      </c>
      <c r="B332" s="107"/>
      <c r="C332" s="107"/>
      <c r="D332" s="107"/>
      <c r="E332" s="60">
        <v>34643641.170000002</v>
      </c>
      <c r="F332" s="60"/>
      <c r="G332" s="88">
        <v>0</v>
      </c>
      <c r="H332" s="88"/>
      <c r="I332" s="60">
        <v>168223.35</v>
      </c>
      <c r="J332" s="60"/>
      <c r="K332" s="60">
        <v>1303648.07</v>
      </c>
      <c r="L332" s="60"/>
      <c r="M332" s="60">
        <f>SUM(E332:L332)</f>
        <v>36115512.590000004</v>
      </c>
      <c r="N332" s="60"/>
      <c r="O332" s="60"/>
      <c r="P332" s="60"/>
    </row>
    <row r="333" spans="1:16" s="6" customFormat="1" ht="15" customHeight="1" x14ac:dyDescent="0.25">
      <c r="A333" s="107" t="s">
        <v>145</v>
      </c>
      <c r="B333" s="107"/>
      <c r="C333" s="107"/>
      <c r="D333" s="107"/>
      <c r="E333" s="60">
        <f>974478.83-180</f>
        <v>974298.83</v>
      </c>
      <c r="F333" s="60"/>
      <c r="G333" s="88">
        <v>0</v>
      </c>
      <c r="H333" s="88"/>
      <c r="I333" s="60">
        <v>0</v>
      </c>
      <c r="J333" s="60"/>
      <c r="K333" s="60">
        <v>21908.6</v>
      </c>
      <c r="L333" s="60"/>
      <c r="M333" s="60">
        <f>SUM(E333:L333)</f>
        <v>996207.42999999993</v>
      </c>
      <c r="N333" s="60"/>
      <c r="O333" s="60"/>
      <c r="P333" s="60"/>
    </row>
    <row r="334" spans="1:16" s="6" customFormat="1" ht="15" customHeight="1" x14ac:dyDescent="0.25">
      <c r="A334" s="107" t="s">
        <v>148</v>
      </c>
      <c r="B334" s="107"/>
      <c r="C334" s="107"/>
      <c r="D334" s="107"/>
      <c r="E334" s="60">
        <v>23296348.190000001</v>
      </c>
      <c r="F334" s="60"/>
      <c r="G334" s="88">
        <v>224631.93</v>
      </c>
      <c r="H334" s="88"/>
      <c r="I334" s="60">
        <v>1587615.23</v>
      </c>
      <c r="J334" s="60"/>
      <c r="K334" s="60">
        <v>5061289.45</v>
      </c>
      <c r="L334" s="60"/>
      <c r="M334" s="60">
        <f>SUM(E334:L334)</f>
        <v>30169884.800000001</v>
      </c>
      <c r="N334" s="60"/>
      <c r="O334" s="60"/>
      <c r="P334" s="60"/>
    </row>
    <row r="335" spans="1:16" s="6" customFormat="1" ht="15" hidden="1" customHeight="1" x14ac:dyDescent="0.25">
      <c r="A335" s="107" t="s">
        <v>146</v>
      </c>
      <c r="B335" s="107"/>
      <c r="C335" s="107"/>
      <c r="D335" s="107"/>
      <c r="E335" s="60">
        <v>0</v>
      </c>
      <c r="F335" s="60"/>
      <c r="G335" s="88">
        <v>0</v>
      </c>
      <c r="H335" s="88"/>
      <c r="I335" s="60">
        <v>0</v>
      </c>
      <c r="J335" s="60"/>
      <c r="K335" s="60">
        <v>0</v>
      </c>
      <c r="L335" s="60"/>
      <c r="M335" s="60">
        <f>SUM(E335:L335)</f>
        <v>0</v>
      </c>
      <c r="N335" s="60"/>
      <c r="O335" s="60"/>
      <c r="P335" s="60"/>
    </row>
    <row r="336" spans="1:16" s="6" customFormat="1" ht="15" customHeight="1" x14ac:dyDescent="0.25">
      <c r="A336" s="107" t="s">
        <v>359</v>
      </c>
      <c r="B336" s="107"/>
      <c r="C336" s="107"/>
      <c r="D336" s="107"/>
      <c r="E336" s="60">
        <v>152948.76</v>
      </c>
      <c r="F336" s="60"/>
      <c r="G336" s="88">
        <v>14166.18</v>
      </c>
      <c r="H336" s="88"/>
      <c r="I336" s="60">
        <v>0</v>
      </c>
      <c r="J336" s="60"/>
      <c r="K336" s="60">
        <v>1850</v>
      </c>
      <c r="L336" s="60"/>
      <c r="M336" s="60">
        <f>SUM(E336:L336)</f>
        <v>168964.94</v>
      </c>
      <c r="N336" s="60"/>
      <c r="O336" s="60"/>
      <c r="P336" s="60"/>
    </row>
    <row r="337" spans="1:16" s="6" customFormat="1" ht="15" customHeight="1" x14ac:dyDescent="0.25">
      <c r="A337" s="106" t="s">
        <v>38</v>
      </c>
      <c r="B337" s="106"/>
      <c r="C337" s="106"/>
      <c r="D337" s="106"/>
      <c r="E337" s="130">
        <f>SUM(E327:F336)</f>
        <v>86252323.210000008</v>
      </c>
      <c r="F337" s="130"/>
      <c r="G337" s="130">
        <f>SUM(G327:H336)</f>
        <v>238798.11</v>
      </c>
      <c r="H337" s="130"/>
      <c r="I337" s="130">
        <f>SUM(I327:J336)</f>
        <v>1755838.58</v>
      </c>
      <c r="J337" s="130"/>
      <c r="K337" s="130">
        <f>SUM(K327:L336)</f>
        <v>6863956.5500000007</v>
      </c>
      <c r="L337" s="130"/>
      <c r="M337" s="130">
        <f>SUM(M327:P336)</f>
        <v>95110916.450000003</v>
      </c>
      <c r="N337" s="130"/>
      <c r="O337" s="130"/>
      <c r="P337" s="130"/>
    </row>
    <row r="338" spans="1:16" s="1" customFormat="1" x14ac:dyDescent="0.25">
      <c r="A338" s="57"/>
      <c r="B338" s="58"/>
      <c r="C338" s="58"/>
      <c r="D338" s="58"/>
      <c r="E338" s="58"/>
      <c r="F338" s="58"/>
      <c r="G338" s="58"/>
      <c r="H338" s="58"/>
      <c r="I338" s="58"/>
      <c r="J338" s="58"/>
      <c r="K338" s="58"/>
      <c r="L338" s="58"/>
      <c r="M338" s="58"/>
      <c r="N338" s="58"/>
      <c r="O338" s="58"/>
      <c r="P338" s="59"/>
    </row>
    <row r="339" spans="1:16" s="1" customFormat="1" ht="18.75" customHeight="1" x14ac:dyDescent="0.25">
      <c r="A339" s="61" t="s">
        <v>193</v>
      </c>
      <c r="B339" s="61"/>
      <c r="C339" s="61"/>
      <c r="D339" s="61"/>
      <c r="E339" s="61"/>
      <c r="F339" s="61"/>
      <c r="G339" s="61"/>
      <c r="H339" s="61"/>
      <c r="I339" s="61"/>
      <c r="J339" s="61"/>
      <c r="K339" s="61"/>
      <c r="L339" s="61"/>
      <c r="M339" s="61"/>
      <c r="N339" s="61"/>
      <c r="O339" s="61"/>
      <c r="P339" s="61"/>
    </row>
    <row r="340" spans="1:16" s="8" customFormat="1" ht="18.75" customHeight="1" x14ac:dyDescent="0.25">
      <c r="A340" s="66" t="s">
        <v>237</v>
      </c>
      <c r="B340" s="66"/>
      <c r="C340" s="66"/>
      <c r="D340" s="66"/>
      <c r="E340" s="66"/>
      <c r="F340" s="66"/>
      <c r="G340" s="66"/>
      <c r="H340" s="66"/>
      <c r="I340" s="66"/>
      <c r="J340" s="66"/>
      <c r="K340" s="66"/>
      <c r="L340" s="66"/>
      <c r="M340" s="66"/>
      <c r="N340" s="66"/>
      <c r="O340" s="66"/>
      <c r="P340" s="66"/>
    </row>
    <row r="341" spans="1:16" s="1" customFormat="1" x14ac:dyDescent="0.25">
      <c r="A341" s="57"/>
      <c r="B341" s="58"/>
      <c r="C341" s="58"/>
      <c r="D341" s="58"/>
      <c r="E341" s="58"/>
      <c r="F341" s="58"/>
      <c r="G341" s="58"/>
      <c r="H341" s="58"/>
      <c r="I341" s="58"/>
      <c r="J341" s="58"/>
      <c r="K341" s="58"/>
      <c r="L341" s="58"/>
      <c r="M341" s="58"/>
      <c r="N341" s="58"/>
      <c r="O341" s="58"/>
      <c r="P341" s="59"/>
    </row>
    <row r="342" spans="1:16" s="1" customFormat="1" ht="18.75" customHeight="1" x14ac:dyDescent="0.25">
      <c r="A342" s="61" t="s">
        <v>174</v>
      </c>
      <c r="B342" s="61"/>
      <c r="C342" s="61"/>
      <c r="D342" s="61"/>
      <c r="E342" s="61"/>
      <c r="F342" s="61"/>
      <c r="G342" s="61"/>
      <c r="H342" s="61"/>
      <c r="I342" s="61"/>
      <c r="J342" s="61"/>
      <c r="K342" s="61"/>
      <c r="L342" s="61"/>
      <c r="M342" s="61"/>
      <c r="N342" s="61"/>
      <c r="O342" s="61"/>
      <c r="P342" s="61"/>
    </row>
    <row r="343" spans="1:16" s="8" customFormat="1" ht="18.75" customHeight="1" x14ac:dyDescent="0.25">
      <c r="A343" s="66" t="s">
        <v>238</v>
      </c>
      <c r="B343" s="66"/>
      <c r="C343" s="66"/>
      <c r="D343" s="66"/>
      <c r="E343" s="66"/>
      <c r="F343" s="66"/>
      <c r="G343" s="66"/>
      <c r="H343" s="66"/>
      <c r="I343" s="66"/>
      <c r="J343" s="66"/>
      <c r="K343" s="66"/>
      <c r="L343" s="66"/>
      <c r="M343" s="66"/>
      <c r="N343" s="66"/>
      <c r="O343" s="66"/>
      <c r="P343" s="66"/>
    </row>
    <row r="344" spans="1:16" s="1" customFormat="1" ht="18.75" customHeight="1" x14ac:dyDescent="0.25">
      <c r="A344" s="103"/>
      <c r="B344" s="103"/>
      <c r="C344" s="103"/>
      <c r="D344" s="103"/>
      <c r="E344" s="103"/>
      <c r="F344" s="103"/>
      <c r="G344" s="103"/>
      <c r="H344" s="103"/>
      <c r="I344" s="103"/>
      <c r="J344" s="103"/>
      <c r="K344" s="103"/>
      <c r="L344" s="103"/>
      <c r="M344" s="103"/>
      <c r="N344" s="103"/>
      <c r="O344" s="103"/>
      <c r="P344" s="103"/>
    </row>
    <row r="345" spans="1:16" s="1" customFormat="1" ht="18.75" customHeight="1" x14ac:dyDescent="0.25">
      <c r="A345" s="61" t="s">
        <v>22</v>
      </c>
      <c r="B345" s="61"/>
      <c r="C345" s="61"/>
      <c r="D345" s="61"/>
      <c r="E345" s="61"/>
      <c r="F345" s="61"/>
      <c r="G345" s="61"/>
      <c r="H345" s="61"/>
      <c r="I345" s="61"/>
      <c r="J345" s="61"/>
      <c r="K345" s="61"/>
      <c r="L345" s="61"/>
      <c r="M345" s="61"/>
      <c r="N345" s="61"/>
      <c r="O345" s="61"/>
      <c r="P345" s="61"/>
    </row>
    <row r="346" spans="1:16" s="8" customFormat="1" ht="18.75" customHeight="1" x14ac:dyDescent="0.25">
      <c r="A346" s="66" t="s">
        <v>239</v>
      </c>
      <c r="B346" s="66"/>
      <c r="C346" s="66"/>
      <c r="D346" s="66"/>
      <c r="E346" s="66"/>
      <c r="F346" s="66"/>
      <c r="G346" s="66"/>
      <c r="H346" s="66"/>
      <c r="I346" s="66"/>
      <c r="J346" s="66"/>
      <c r="K346" s="66"/>
      <c r="L346" s="66"/>
      <c r="M346" s="66"/>
      <c r="N346" s="66"/>
      <c r="O346" s="66"/>
      <c r="P346" s="66"/>
    </row>
    <row r="347" spans="1:16" s="1" customFormat="1" x14ac:dyDescent="0.25">
      <c r="A347" s="57"/>
      <c r="B347" s="58"/>
      <c r="C347" s="58"/>
      <c r="D347" s="58"/>
      <c r="E347" s="58"/>
      <c r="F347" s="58"/>
      <c r="G347" s="58"/>
      <c r="H347" s="58"/>
      <c r="I347" s="58"/>
      <c r="J347" s="58"/>
      <c r="K347" s="58"/>
      <c r="L347" s="58"/>
      <c r="M347" s="58"/>
      <c r="N347" s="58"/>
      <c r="O347" s="58"/>
      <c r="P347" s="59"/>
    </row>
    <row r="348" spans="1:16" s="1" customFormat="1" ht="18.75" customHeight="1" x14ac:dyDescent="0.25">
      <c r="A348" s="61" t="s">
        <v>147</v>
      </c>
      <c r="B348" s="61"/>
      <c r="C348" s="61"/>
      <c r="D348" s="61"/>
      <c r="E348" s="61"/>
      <c r="F348" s="61"/>
      <c r="G348" s="61"/>
      <c r="H348" s="61"/>
      <c r="I348" s="61"/>
      <c r="J348" s="61"/>
      <c r="K348" s="61"/>
      <c r="L348" s="61"/>
      <c r="M348" s="61"/>
      <c r="N348" s="61"/>
      <c r="O348" s="61"/>
      <c r="P348" s="61"/>
    </row>
    <row r="349" spans="1:16" s="1" customFormat="1" ht="18.75" customHeight="1" x14ac:dyDescent="0.25">
      <c r="A349" s="76" t="s">
        <v>194</v>
      </c>
      <c r="B349" s="77"/>
      <c r="C349" s="77"/>
      <c r="D349" s="77"/>
      <c r="E349" s="77"/>
      <c r="F349" s="77"/>
      <c r="G349" s="77"/>
      <c r="H349" s="77"/>
      <c r="I349" s="77"/>
      <c r="J349" s="77"/>
      <c r="K349" s="77"/>
      <c r="L349" s="77"/>
      <c r="M349" s="77"/>
      <c r="N349" s="77"/>
      <c r="O349" s="77"/>
      <c r="P349" s="376"/>
    </row>
    <row r="350" spans="1:16" ht="63" customHeight="1" x14ac:dyDescent="0.25">
      <c r="A350" s="300" t="s">
        <v>420</v>
      </c>
      <c r="B350" s="300"/>
      <c r="C350" s="300"/>
      <c r="D350" s="300"/>
      <c r="E350" s="300"/>
      <c r="F350" s="300"/>
      <c r="G350" s="300"/>
      <c r="H350" s="300"/>
      <c r="I350" s="300"/>
      <c r="J350" s="300"/>
      <c r="K350" s="300"/>
      <c r="L350" s="300"/>
      <c r="M350" s="300"/>
      <c r="N350" s="300"/>
      <c r="O350" s="300"/>
      <c r="P350" s="300"/>
    </row>
    <row r="351" spans="1:16" s="1" customFormat="1" x14ac:dyDescent="0.25">
      <c r="A351" s="57"/>
      <c r="B351" s="58"/>
      <c r="C351" s="58"/>
      <c r="D351" s="58"/>
      <c r="E351" s="58"/>
      <c r="F351" s="58"/>
      <c r="G351" s="58"/>
      <c r="H351" s="58"/>
      <c r="I351" s="58"/>
      <c r="J351" s="58"/>
      <c r="K351" s="58"/>
      <c r="L351" s="58"/>
      <c r="M351" s="58"/>
      <c r="N351" s="58"/>
      <c r="O351" s="58"/>
      <c r="P351" s="59"/>
    </row>
    <row r="352" spans="1:16" s="1" customFormat="1" ht="18.75" x14ac:dyDescent="0.25">
      <c r="A352" s="43" t="s">
        <v>223</v>
      </c>
      <c r="B352" s="43"/>
      <c r="C352" s="43"/>
      <c r="D352" s="43"/>
      <c r="E352" s="43"/>
      <c r="F352" s="43"/>
      <c r="G352" s="43"/>
      <c r="H352" s="43"/>
      <c r="I352" s="43"/>
      <c r="J352" s="43"/>
      <c r="K352" s="43"/>
      <c r="L352" s="43"/>
      <c r="M352" s="43"/>
      <c r="N352" s="43"/>
      <c r="O352" s="43"/>
      <c r="P352" s="43"/>
    </row>
    <row r="353" spans="1:16" s="1" customFormat="1" ht="18.75" x14ac:dyDescent="0.25">
      <c r="A353" s="354"/>
      <c r="B353" s="355"/>
      <c r="C353" s="355"/>
      <c r="D353" s="355"/>
      <c r="E353" s="355"/>
      <c r="F353" s="355"/>
      <c r="G353" s="355"/>
      <c r="H353" s="355"/>
      <c r="I353" s="355"/>
      <c r="J353" s="355"/>
      <c r="K353" s="355"/>
      <c r="L353" s="355"/>
      <c r="M353" s="355"/>
      <c r="N353" s="355"/>
      <c r="O353" s="355"/>
      <c r="P353" s="356"/>
    </row>
    <row r="354" spans="1:16" s="1" customFormat="1" ht="99" customHeight="1" x14ac:dyDescent="0.25">
      <c r="A354" s="382" t="s">
        <v>424</v>
      </c>
      <c r="B354" s="383"/>
      <c r="C354" s="383"/>
      <c r="D354" s="383"/>
      <c r="E354" s="383"/>
      <c r="F354" s="383"/>
      <c r="G354" s="383"/>
      <c r="H354" s="383"/>
      <c r="I354" s="383"/>
      <c r="J354" s="383"/>
      <c r="K354" s="383"/>
      <c r="L354" s="383"/>
      <c r="M354" s="383"/>
      <c r="N354" s="383"/>
      <c r="O354" s="383"/>
      <c r="P354" s="384"/>
    </row>
    <row r="355" spans="1:16" s="1" customFormat="1" x14ac:dyDescent="0.25">
      <c r="A355" s="340" t="s">
        <v>195</v>
      </c>
      <c r="B355" s="340"/>
      <c r="C355" s="340"/>
      <c r="D355" s="340"/>
      <c r="E355" s="340"/>
      <c r="F355" s="340"/>
      <c r="G355" s="340"/>
      <c r="H355" s="340"/>
      <c r="I355" s="340"/>
      <c r="J355" s="130">
        <v>1098268704.1700001</v>
      </c>
      <c r="K355" s="130"/>
      <c r="L355" s="130"/>
      <c r="M355" s="130"/>
      <c r="N355" s="130"/>
      <c r="O355" s="130"/>
      <c r="P355" s="130"/>
    </row>
    <row r="356" spans="1:16" s="1" customFormat="1" ht="21.75" customHeight="1" x14ac:dyDescent="0.25">
      <c r="A356" s="340" t="s">
        <v>347</v>
      </c>
      <c r="B356" s="340"/>
      <c r="C356" s="340"/>
      <c r="D356" s="340"/>
      <c r="E356" s="340"/>
      <c r="F356" s="340"/>
      <c r="G356" s="340"/>
      <c r="H356" s="340"/>
      <c r="I356" s="340"/>
      <c r="J356" s="130">
        <v>1184019354.3</v>
      </c>
      <c r="K356" s="130"/>
      <c r="L356" s="130"/>
      <c r="M356" s="130"/>
      <c r="N356" s="130"/>
      <c r="O356" s="130"/>
      <c r="P356" s="130"/>
    </row>
    <row r="357" spans="1:16" s="1" customFormat="1" x14ac:dyDescent="0.25">
      <c r="A357" s="340" t="s">
        <v>71</v>
      </c>
      <c r="B357" s="340"/>
      <c r="C357" s="340"/>
      <c r="D357" s="340"/>
      <c r="E357" s="340"/>
      <c r="F357" s="340"/>
      <c r="G357" s="340"/>
      <c r="H357" s="340"/>
      <c r="I357" s="340"/>
      <c r="J357" s="390">
        <f>J356-J355</f>
        <v>85750650.129999876</v>
      </c>
      <c r="K357" s="390"/>
      <c r="L357" s="390"/>
      <c r="M357" s="390"/>
      <c r="N357" s="390"/>
      <c r="O357" s="390"/>
      <c r="P357" s="390"/>
    </row>
    <row r="358" spans="1:16" s="1" customFormat="1" x14ac:dyDescent="0.25">
      <c r="A358" s="398"/>
      <c r="B358" s="398"/>
      <c r="C358" s="398"/>
      <c r="D358" s="398"/>
      <c r="E358" s="398"/>
      <c r="F358" s="398"/>
      <c r="G358" s="398"/>
      <c r="H358" s="398"/>
      <c r="I358" s="398"/>
      <c r="J358" s="398"/>
      <c r="K358" s="398"/>
      <c r="L358" s="398"/>
      <c r="M358" s="398"/>
      <c r="N358" s="398"/>
      <c r="O358" s="398"/>
      <c r="P358" s="398"/>
    </row>
    <row r="359" spans="1:16" s="1" customFormat="1" ht="91.5" customHeight="1" x14ac:dyDescent="0.25">
      <c r="A359" s="300" t="s">
        <v>421</v>
      </c>
      <c r="B359" s="300"/>
      <c r="C359" s="300"/>
      <c r="D359" s="300"/>
      <c r="E359" s="300"/>
      <c r="F359" s="300"/>
      <c r="G359" s="300"/>
      <c r="H359" s="300"/>
      <c r="I359" s="300"/>
      <c r="J359" s="300"/>
      <c r="K359" s="300"/>
      <c r="L359" s="300"/>
      <c r="M359" s="300"/>
      <c r="N359" s="300"/>
      <c r="O359" s="300"/>
      <c r="P359" s="300"/>
    </row>
    <row r="360" spans="1:16" s="1" customFormat="1" x14ac:dyDescent="0.25">
      <c r="A360" s="341"/>
      <c r="B360" s="341"/>
      <c r="C360" s="341"/>
      <c r="D360" s="341"/>
      <c r="E360" s="341"/>
      <c r="F360" s="341"/>
      <c r="G360" s="341"/>
      <c r="H360" s="341"/>
      <c r="I360" s="341"/>
      <c r="J360" s="341"/>
      <c r="K360" s="341"/>
      <c r="L360" s="341"/>
      <c r="M360" s="341"/>
      <c r="N360" s="341"/>
      <c r="O360" s="341"/>
      <c r="P360" s="341"/>
    </row>
    <row r="361" spans="1:16" s="1" customFormat="1" x14ac:dyDescent="0.25">
      <c r="A361" s="340" t="s">
        <v>196</v>
      </c>
      <c r="B361" s="340"/>
      <c r="C361" s="340"/>
      <c r="D361" s="340"/>
      <c r="E361" s="340"/>
      <c r="F361" s="340"/>
      <c r="G361" s="340"/>
      <c r="H361" s="340"/>
      <c r="I361" s="340"/>
      <c r="J361" s="130">
        <v>1839914248.48</v>
      </c>
      <c r="K361" s="130"/>
      <c r="L361" s="130"/>
      <c r="M361" s="130"/>
      <c r="N361" s="130"/>
      <c r="O361" s="130"/>
      <c r="P361" s="130"/>
    </row>
    <row r="362" spans="1:16" s="1" customFormat="1" x14ac:dyDescent="0.25">
      <c r="A362" s="395" t="s">
        <v>346</v>
      </c>
      <c r="B362" s="395"/>
      <c r="C362" s="395"/>
      <c r="D362" s="395"/>
      <c r="E362" s="395"/>
      <c r="F362" s="395"/>
      <c r="G362" s="395"/>
      <c r="H362" s="395"/>
      <c r="I362" s="395"/>
      <c r="J362" s="393">
        <v>1701789215.3399999</v>
      </c>
      <c r="K362" s="393"/>
      <c r="L362" s="393"/>
      <c r="M362" s="393"/>
      <c r="N362" s="393"/>
      <c r="O362" s="393"/>
      <c r="P362" s="393"/>
    </row>
    <row r="363" spans="1:16" s="1" customFormat="1" x14ac:dyDescent="0.25">
      <c r="A363" s="340" t="s">
        <v>71</v>
      </c>
      <c r="B363" s="340"/>
      <c r="C363" s="340"/>
      <c r="D363" s="340"/>
      <c r="E363" s="340"/>
      <c r="F363" s="340"/>
      <c r="G363" s="340"/>
      <c r="H363" s="340"/>
      <c r="I363" s="340"/>
      <c r="J363" s="130">
        <f>J361-J362</f>
        <v>138125033.1400001</v>
      </c>
      <c r="K363" s="130"/>
      <c r="L363" s="130"/>
      <c r="M363" s="130"/>
      <c r="N363" s="130"/>
      <c r="O363" s="130"/>
      <c r="P363" s="130"/>
    </row>
    <row r="364" spans="1:16" s="1" customFormat="1" x14ac:dyDescent="0.25">
      <c r="A364" s="387"/>
      <c r="B364" s="388"/>
      <c r="C364" s="388"/>
      <c r="D364" s="388"/>
      <c r="E364" s="388"/>
      <c r="F364" s="388"/>
      <c r="G364" s="388"/>
      <c r="H364" s="388"/>
      <c r="I364" s="388"/>
      <c r="J364" s="388"/>
      <c r="K364" s="388"/>
      <c r="L364" s="388"/>
      <c r="M364" s="388"/>
      <c r="N364" s="388"/>
      <c r="O364" s="388"/>
      <c r="P364" s="389"/>
    </row>
    <row r="365" spans="1:16" s="1" customFormat="1" ht="30.75" customHeight="1" x14ac:dyDescent="0.25">
      <c r="A365" s="43" t="s">
        <v>240</v>
      </c>
      <c r="B365" s="43"/>
      <c r="C365" s="43"/>
      <c r="D365" s="43"/>
      <c r="E365" s="43"/>
      <c r="F365" s="43"/>
      <c r="G365" s="43"/>
      <c r="H365" s="43"/>
      <c r="I365" s="43"/>
      <c r="J365" s="43"/>
      <c r="K365" s="43"/>
      <c r="L365" s="43"/>
      <c r="M365" s="43"/>
      <c r="N365" s="43"/>
      <c r="O365" s="43"/>
      <c r="P365" s="43"/>
    </row>
    <row r="366" spans="1:16" s="1" customFormat="1" ht="18.75" x14ac:dyDescent="0.25">
      <c r="A366" s="191"/>
      <c r="B366" s="192"/>
      <c r="C366" s="192"/>
      <c r="D366" s="192"/>
      <c r="E366" s="192"/>
      <c r="F366" s="192"/>
      <c r="G366" s="192"/>
      <c r="H366" s="192"/>
      <c r="I366" s="192"/>
      <c r="J366" s="192"/>
      <c r="K366" s="192"/>
      <c r="L366" s="192"/>
      <c r="M366" s="192"/>
      <c r="N366" s="192"/>
      <c r="O366" s="192"/>
      <c r="P366" s="193"/>
    </row>
    <row r="367" spans="1:16" s="1" customFormat="1" x14ac:dyDescent="0.25">
      <c r="A367" s="42" t="s">
        <v>165</v>
      </c>
      <c r="B367" s="42"/>
      <c r="C367" s="42"/>
      <c r="D367" s="42"/>
      <c r="E367" s="42"/>
      <c r="F367" s="42"/>
      <c r="G367" s="42"/>
      <c r="H367" s="42"/>
      <c r="I367" s="42"/>
      <c r="J367" s="42"/>
      <c r="K367" s="42"/>
      <c r="L367" s="42"/>
      <c r="M367" s="42"/>
      <c r="N367" s="42"/>
      <c r="O367" s="42"/>
      <c r="P367" s="42"/>
    </row>
    <row r="368" spans="1:16" s="1" customFormat="1" x14ac:dyDescent="0.25">
      <c r="A368" s="147" t="s">
        <v>176</v>
      </c>
      <c r="B368" s="148"/>
      <c r="C368" s="148"/>
      <c r="D368" s="148"/>
      <c r="E368" s="148"/>
      <c r="F368" s="149"/>
      <c r="G368" s="42">
        <v>2024</v>
      </c>
      <c r="H368" s="42"/>
      <c r="I368" s="42"/>
      <c r="J368" s="42"/>
      <c r="K368" s="147">
        <v>2023</v>
      </c>
      <c r="L368" s="148"/>
      <c r="M368" s="148"/>
      <c r="N368" s="148"/>
      <c r="O368" s="148"/>
      <c r="P368" s="149"/>
    </row>
    <row r="369" spans="1:16" s="1" customFormat="1" x14ac:dyDescent="0.25">
      <c r="A369" s="141" t="s">
        <v>73</v>
      </c>
      <c r="B369" s="142"/>
      <c r="C369" s="142"/>
      <c r="D369" s="142"/>
      <c r="E369" s="142"/>
      <c r="F369" s="143"/>
      <c r="G369" s="144">
        <f>L222</f>
        <v>-289192.05</v>
      </c>
      <c r="H369" s="145"/>
      <c r="I369" s="145"/>
      <c r="J369" s="146"/>
      <c r="K369" s="144">
        <v>-289192.05</v>
      </c>
      <c r="L369" s="145"/>
      <c r="M369" s="145"/>
      <c r="N369" s="145"/>
      <c r="O369" s="145"/>
      <c r="P369" s="146"/>
    </row>
    <row r="370" spans="1:16" s="1" customFormat="1" x14ac:dyDescent="0.25">
      <c r="A370" s="141" t="s">
        <v>72</v>
      </c>
      <c r="B370" s="142"/>
      <c r="C370" s="142"/>
      <c r="D370" s="142"/>
      <c r="E370" s="142"/>
      <c r="F370" s="143"/>
      <c r="G370" s="144">
        <f>L224</f>
        <v>585869808.95000017</v>
      </c>
      <c r="H370" s="145"/>
      <c r="I370" s="145"/>
      <c r="J370" s="146"/>
      <c r="K370" s="144">
        <v>966451190.09000003</v>
      </c>
      <c r="L370" s="145"/>
      <c r="M370" s="145"/>
      <c r="N370" s="145"/>
      <c r="O370" s="145"/>
      <c r="P370" s="146"/>
    </row>
    <row r="371" spans="1:16" s="1" customFormat="1" x14ac:dyDescent="0.25">
      <c r="A371" s="141" t="s">
        <v>74</v>
      </c>
      <c r="B371" s="142"/>
      <c r="C371" s="142"/>
      <c r="D371" s="142"/>
      <c r="E371" s="142"/>
      <c r="F371" s="143"/>
      <c r="G371" s="144">
        <v>0</v>
      </c>
      <c r="H371" s="145"/>
      <c r="I371" s="145"/>
      <c r="J371" s="146"/>
      <c r="K371" s="144">
        <v>0</v>
      </c>
      <c r="L371" s="145"/>
      <c r="M371" s="145"/>
      <c r="N371" s="145"/>
      <c r="O371" s="145"/>
      <c r="P371" s="146"/>
    </row>
    <row r="372" spans="1:16" s="1" customFormat="1" x14ac:dyDescent="0.25">
      <c r="A372" s="141" t="s">
        <v>241</v>
      </c>
      <c r="B372" s="142"/>
      <c r="C372" s="142"/>
      <c r="D372" s="142"/>
      <c r="E372" s="142"/>
      <c r="F372" s="143"/>
      <c r="G372" s="144">
        <v>0</v>
      </c>
      <c r="H372" s="145"/>
      <c r="I372" s="145"/>
      <c r="J372" s="146"/>
      <c r="K372" s="144">
        <v>0</v>
      </c>
      <c r="L372" s="145"/>
      <c r="M372" s="145"/>
      <c r="N372" s="145"/>
      <c r="O372" s="145"/>
      <c r="P372" s="146"/>
    </row>
    <row r="373" spans="1:16" s="1" customFormat="1" x14ac:dyDescent="0.25">
      <c r="A373" s="141" t="s">
        <v>242</v>
      </c>
      <c r="B373" s="142"/>
      <c r="C373" s="142"/>
      <c r="D373" s="142"/>
      <c r="E373" s="142"/>
      <c r="F373" s="143"/>
      <c r="G373" s="144">
        <v>0</v>
      </c>
      <c r="H373" s="145"/>
      <c r="I373" s="145"/>
      <c r="J373" s="146"/>
      <c r="K373" s="144">
        <v>0</v>
      </c>
      <c r="L373" s="145"/>
      <c r="M373" s="145"/>
      <c r="N373" s="145"/>
      <c r="O373" s="145"/>
      <c r="P373" s="146"/>
    </row>
    <row r="374" spans="1:16" s="1" customFormat="1" ht="16.5" customHeight="1" x14ac:dyDescent="0.25">
      <c r="A374" s="10" t="s">
        <v>243</v>
      </c>
      <c r="B374" s="11"/>
      <c r="C374" s="11"/>
      <c r="D374" s="11"/>
      <c r="E374" s="11"/>
      <c r="F374" s="12"/>
      <c r="G374" s="144">
        <v>0</v>
      </c>
      <c r="H374" s="145"/>
      <c r="I374" s="145"/>
      <c r="J374" s="146"/>
      <c r="K374" s="144">
        <v>0</v>
      </c>
      <c r="L374" s="145"/>
      <c r="M374" s="145"/>
      <c r="N374" s="145"/>
      <c r="O374" s="145"/>
      <c r="P374" s="146"/>
    </row>
    <row r="375" spans="1:16" s="1" customFormat="1" x14ac:dyDescent="0.25">
      <c r="A375" s="141" t="s">
        <v>244</v>
      </c>
      <c r="B375" s="142"/>
      <c r="C375" s="142"/>
      <c r="D375" s="142"/>
      <c r="E375" s="142"/>
      <c r="F375" s="143"/>
      <c r="G375" s="144">
        <v>0</v>
      </c>
      <c r="H375" s="145"/>
      <c r="I375" s="145"/>
      <c r="J375" s="146"/>
      <c r="K375" s="144">
        <v>0</v>
      </c>
      <c r="L375" s="145"/>
      <c r="M375" s="145"/>
      <c r="N375" s="145"/>
      <c r="O375" s="145"/>
      <c r="P375" s="146"/>
    </row>
    <row r="376" spans="1:16" s="1" customFormat="1" ht="16.5" customHeight="1" x14ac:dyDescent="0.25">
      <c r="A376" s="124" t="s">
        <v>125</v>
      </c>
      <c r="B376" s="125"/>
      <c r="C376" s="125"/>
      <c r="D376" s="125"/>
      <c r="E376" s="125"/>
      <c r="F376" s="337"/>
      <c r="G376" s="392">
        <f>SUM(G369:J375)</f>
        <v>585580616.90000021</v>
      </c>
      <c r="H376" s="394"/>
      <c r="I376" s="394"/>
      <c r="J376" s="394"/>
      <c r="K376" s="394">
        <f>SUM(K369:P375)</f>
        <v>966161998.04000008</v>
      </c>
      <c r="L376" s="394"/>
      <c r="M376" s="394"/>
      <c r="N376" s="394"/>
      <c r="O376" s="394"/>
      <c r="P376" s="396"/>
    </row>
    <row r="377" spans="1:16" s="1" customFormat="1" ht="16.5" customHeight="1" x14ac:dyDescent="0.25">
      <c r="A377" s="144"/>
      <c r="B377" s="145"/>
      <c r="C377" s="145"/>
      <c r="D377" s="145"/>
      <c r="E377" s="145"/>
      <c r="F377" s="145"/>
      <c r="G377" s="145"/>
      <c r="H377" s="145"/>
      <c r="I377" s="145"/>
      <c r="J377" s="145"/>
      <c r="K377" s="145"/>
      <c r="L377" s="145"/>
      <c r="M377" s="145"/>
      <c r="N377" s="145"/>
      <c r="O377" s="145"/>
      <c r="P377" s="146"/>
    </row>
    <row r="378" spans="1:16" s="1" customFormat="1" ht="16.5" customHeight="1" x14ac:dyDescent="0.25">
      <c r="A378" s="42" t="s">
        <v>175</v>
      </c>
      <c r="B378" s="42"/>
      <c r="C378" s="42"/>
      <c r="D378" s="42"/>
      <c r="E378" s="42"/>
      <c r="F378" s="42"/>
      <c r="G378" s="42"/>
      <c r="H378" s="42"/>
      <c r="I378" s="42"/>
      <c r="J378" s="42"/>
      <c r="K378" s="42"/>
      <c r="L378" s="42"/>
      <c r="M378" s="42"/>
      <c r="N378" s="42"/>
      <c r="O378" s="42"/>
      <c r="P378" s="42"/>
    </row>
    <row r="379" spans="1:16" s="1" customFormat="1" ht="16.5" customHeight="1" x14ac:dyDescent="0.25">
      <c r="A379" s="42" t="s">
        <v>176</v>
      </c>
      <c r="B379" s="42"/>
      <c r="C379" s="42"/>
      <c r="D379" s="42"/>
      <c r="E379" s="42"/>
      <c r="F379" s="42"/>
      <c r="G379" s="42"/>
      <c r="H379" s="42"/>
      <c r="I379" s="147">
        <v>2024</v>
      </c>
      <c r="J379" s="148"/>
      <c r="K379" s="148"/>
      <c r="L379" s="42">
        <v>2023</v>
      </c>
      <c r="M379" s="42"/>
      <c r="N379" s="42"/>
      <c r="O379" s="42"/>
      <c r="P379" s="42"/>
    </row>
    <row r="380" spans="1:16" s="1" customFormat="1" ht="16.5" customHeight="1" x14ac:dyDescent="0.25">
      <c r="A380" s="150" t="s">
        <v>177</v>
      </c>
      <c r="B380" s="150"/>
      <c r="C380" s="150"/>
      <c r="D380" s="150"/>
      <c r="E380" s="150"/>
      <c r="F380" s="150"/>
      <c r="G380" s="150"/>
      <c r="H380" s="150"/>
      <c r="I380" s="386">
        <f>SUM(I381:K387)</f>
        <v>376637347.01000005</v>
      </c>
      <c r="J380" s="397"/>
      <c r="K380" s="397"/>
      <c r="L380" s="150">
        <f>SUM(L381:P387)</f>
        <v>554222129.73000002</v>
      </c>
      <c r="M380" s="150"/>
      <c r="N380" s="150"/>
      <c r="O380" s="150"/>
      <c r="P380" s="150"/>
    </row>
    <row r="381" spans="1:16" s="1" customFormat="1" ht="16.5" customHeight="1" x14ac:dyDescent="0.25">
      <c r="A381" s="385" t="s">
        <v>31</v>
      </c>
      <c r="B381" s="385"/>
      <c r="C381" s="385"/>
      <c r="D381" s="385"/>
      <c r="E381" s="385"/>
      <c r="F381" s="385"/>
      <c r="G381" s="385"/>
      <c r="H381" s="385"/>
      <c r="I381" s="139">
        <v>82590326.349999994</v>
      </c>
      <c r="J381" s="139"/>
      <c r="K381" s="144"/>
      <c r="L381" s="139">
        <v>0</v>
      </c>
      <c r="M381" s="139"/>
      <c r="N381" s="139"/>
      <c r="O381" s="139"/>
      <c r="P381" s="139"/>
    </row>
    <row r="382" spans="1:16" s="1" customFormat="1" ht="16.5" customHeight="1" x14ac:dyDescent="0.25">
      <c r="A382" s="385" t="s">
        <v>178</v>
      </c>
      <c r="B382" s="385"/>
      <c r="C382" s="385"/>
      <c r="D382" s="385"/>
      <c r="E382" s="385"/>
      <c r="F382" s="385"/>
      <c r="G382" s="385"/>
      <c r="H382" s="385"/>
      <c r="I382" s="139">
        <v>0</v>
      </c>
      <c r="J382" s="139"/>
      <c r="K382" s="144"/>
      <c r="L382" s="139">
        <v>0</v>
      </c>
      <c r="M382" s="139"/>
      <c r="N382" s="139"/>
      <c r="O382" s="139"/>
      <c r="P382" s="139"/>
    </row>
    <row r="383" spans="1:16" s="1" customFormat="1" ht="16.5" customHeight="1" x14ac:dyDescent="0.25">
      <c r="A383" s="385" t="s">
        <v>68</v>
      </c>
      <c r="B383" s="385"/>
      <c r="C383" s="385"/>
      <c r="D383" s="385"/>
      <c r="E383" s="385"/>
      <c r="F383" s="385"/>
      <c r="G383" s="385"/>
      <c r="H383" s="385"/>
      <c r="I383" s="139">
        <v>415869649.11000001</v>
      </c>
      <c r="J383" s="139"/>
      <c r="K383" s="144"/>
      <c r="L383" s="139">
        <v>3941189.24</v>
      </c>
      <c r="M383" s="139"/>
      <c r="N383" s="139"/>
      <c r="O383" s="139"/>
      <c r="P383" s="139"/>
    </row>
    <row r="384" spans="1:16" s="1" customFormat="1" ht="16.5" customHeight="1" x14ac:dyDescent="0.25">
      <c r="A384" s="385" t="s">
        <v>21</v>
      </c>
      <c r="B384" s="385"/>
      <c r="C384" s="385"/>
      <c r="D384" s="385"/>
      <c r="E384" s="385"/>
      <c r="F384" s="385"/>
      <c r="G384" s="385"/>
      <c r="H384" s="385"/>
      <c r="I384" s="139">
        <v>0</v>
      </c>
      <c r="J384" s="139"/>
      <c r="K384" s="144"/>
      <c r="L384" s="139">
        <v>0</v>
      </c>
      <c r="M384" s="139"/>
      <c r="N384" s="139"/>
      <c r="O384" s="139"/>
      <c r="P384" s="139"/>
    </row>
    <row r="385" spans="1:16" s="1" customFormat="1" ht="16.5" customHeight="1" x14ac:dyDescent="0.25">
      <c r="A385" s="385" t="s">
        <v>245</v>
      </c>
      <c r="B385" s="385"/>
      <c r="C385" s="385"/>
      <c r="D385" s="385"/>
      <c r="E385" s="385"/>
      <c r="F385" s="385"/>
      <c r="G385" s="385"/>
      <c r="H385" s="385"/>
      <c r="I385" s="139">
        <v>-29018428.09</v>
      </c>
      <c r="J385" s="139"/>
      <c r="K385" s="144"/>
      <c r="L385" s="139">
        <v>431486283.93000001</v>
      </c>
      <c r="M385" s="139"/>
      <c r="N385" s="139"/>
      <c r="O385" s="139"/>
      <c r="P385" s="139"/>
    </row>
    <row r="386" spans="1:16" s="1" customFormat="1" ht="16.5" customHeight="1" x14ac:dyDescent="0.25">
      <c r="A386" s="385" t="s">
        <v>246</v>
      </c>
      <c r="B386" s="385"/>
      <c r="C386" s="385"/>
      <c r="D386" s="385"/>
      <c r="E386" s="385"/>
      <c r="F386" s="385"/>
      <c r="G386" s="385"/>
      <c r="H386" s="385"/>
      <c r="I386" s="139">
        <v>-92804200.359999999</v>
      </c>
      <c r="J386" s="139"/>
      <c r="K386" s="144"/>
      <c r="L386" s="139">
        <v>118794656.56</v>
      </c>
      <c r="M386" s="139"/>
      <c r="N386" s="139"/>
      <c r="O386" s="139"/>
      <c r="P386" s="139"/>
    </row>
    <row r="387" spans="1:16" s="1" customFormat="1" ht="16.5" customHeight="1" x14ac:dyDescent="0.25">
      <c r="A387" s="385" t="s">
        <v>224</v>
      </c>
      <c r="B387" s="385"/>
      <c r="C387" s="385"/>
      <c r="D387" s="385"/>
      <c r="E387" s="385"/>
      <c r="F387" s="385"/>
      <c r="G387" s="385"/>
      <c r="H387" s="385"/>
      <c r="I387" s="139">
        <v>0</v>
      </c>
      <c r="J387" s="139"/>
      <c r="K387" s="144"/>
      <c r="L387" s="139">
        <v>0</v>
      </c>
      <c r="M387" s="139"/>
      <c r="N387" s="139"/>
      <c r="O387" s="139"/>
      <c r="P387" s="139"/>
    </row>
    <row r="388" spans="1:16" s="1" customFormat="1" ht="16.5" customHeight="1" x14ac:dyDescent="0.25">
      <c r="A388" s="150" t="s">
        <v>179</v>
      </c>
      <c r="B388" s="150"/>
      <c r="C388" s="150"/>
      <c r="D388" s="150"/>
      <c r="E388" s="150"/>
      <c r="F388" s="150"/>
      <c r="G388" s="150"/>
      <c r="H388" s="150"/>
      <c r="I388" s="150">
        <f>SUM(I389:K396)</f>
        <v>200498722.98000002</v>
      </c>
      <c r="J388" s="150"/>
      <c r="K388" s="386"/>
      <c r="L388" s="150">
        <f>SUM(L389:P396)</f>
        <v>58230517.840000004</v>
      </c>
      <c r="M388" s="150"/>
      <c r="N388" s="150"/>
      <c r="O388" s="150"/>
      <c r="P388" s="150"/>
    </row>
    <row r="389" spans="1:16" s="1" customFormat="1" ht="16.5" customHeight="1" x14ac:dyDescent="0.25">
      <c r="A389" s="385" t="s">
        <v>180</v>
      </c>
      <c r="B389" s="385"/>
      <c r="C389" s="385"/>
      <c r="D389" s="385"/>
      <c r="E389" s="385"/>
      <c r="F389" s="385"/>
      <c r="G389" s="385"/>
      <c r="H389" s="385"/>
      <c r="I389" s="139">
        <v>4473390.88</v>
      </c>
      <c r="J389" s="139"/>
      <c r="K389" s="144"/>
      <c r="L389" s="139">
        <v>4507058.99</v>
      </c>
      <c r="M389" s="139"/>
      <c r="N389" s="139"/>
      <c r="O389" s="139"/>
      <c r="P389" s="139"/>
    </row>
    <row r="390" spans="1:16" s="1" customFormat="1" ht="16.5" customHeight="1" x14ac:dyDescent="0.25">
      <c r="A390" s="385" t="s">
        <v>49</v>
      </c>
      <c r="B390" s="385"/>
      <c r="C390" s="385"/>
      <c r="D390" s="385"/>
      <c r="E390" s="385"/>
      <c r="F390" s="385"/>
      <c r="G390" s="385"/>
      <c r="H390" s="385"/>
      <c r="I390" s="139">
        <v>292692.90999999997</v>
      </c>
      <c r="J390" s="139"/>
      <c r="K390" s="144"/>
      <c r="L390" s="139">
        <v>426297.62</v>
      </c>
      <c r="M390" s="139"/>
      <c r="N390" s="139"/>
      <c r="O390" s="139"/>
      <c r="P390" s="139"/>
    </row>
    <row r="391" spans="1:16" s="1" customFormat="1" ht="16.5" customHeight="1" x14ac:dyDescent="0.25">
      <c r="A391" s="385" t="s">
        <v>63</v>
      </c>
      <c r="B391" s="385"/>
      <c r="C391" s="385"/>
      <c r="D391" s="385"/>
      <c r="E391" s="385"/>
      <c r="F391" s="385"/>
      <c r="G391" s="385"/>
      <c r="H391" s="385"/>
      <c r="I391" s="139">
        <v>-126723.06</v>
      </c>
      <c r="J391" s="139"/>
      <c r="K391" s="144"/>
      <c r="L391" s="139">
        <v>207037.71</v>
      </c>
      <c r="M391" s="139"/>
      <c r="N391" s="139"/>
      <c r="O391" s="139"/>
      <c r="P391" s="139"/>
    </row>
    <row r="392" spans="1:16" s="1" customFormat="1" ht="16.5" customHeight="1" x14ac:dyDescent="0.25">
      <c r="A392" s="385" t="s">
        <v>181</v>
      </c>
      <c r="B392" s="385"/>
      <c r="C392" s="385"/>
      <c r="D392" s="385"/>
      <c r="E392" s="385"/>
      <c r="F392" s="385"/>
      <c r="G392" s="385"/>
      <c r="H392" s="385"/>
      <c r="I392" s="139">
        <v>34209697.689999998</v>
      </c>
      <c r="J392" s="139"/>
      <c r="K392" s="144"/>
      <c r="L392" s="139">
        <v>36224546.649999999</v>
      </c>
      <c r="M392" s="139"/>
      <c r="N392" s="139"/>
      <c r="O392" s="139"/>
      <c r="P392" s="139"/>
    </row>
    <row r="393" spans="1:16" s="1" customFormat="1" ht="16.5" customHeight="1" x14ac:dyDescent="0.25">
      <c r="A393" s="385" t="s">
        <v>50</v>
      </c>
      <c r="B393" s="385"/>
      <c r="C393" s="385"/>
      <c r="D393" s="385"/>
      <c r="E393" s="385"/>
      <c r="F393" s="385"/>
      <c r="G393" s="385"/>
      <c r="H393" s="385"/>
      <c r="I393" s="139">
        <v>-316997.5</v>
      </c>
      <c r="J393" s="139"/>
      <c r="K393" s="144"/>
      <c r="L393" s="139">
        <v>0</v>
      </c>
      <c r="M393" s="139"/>
      <c r="N393" s="139"/>
      <c r="O393" s="139"/>
      <c r="P393" s="139"/>
    </row>
    <row r="394" spans="1:16" s="1" customFormat="1" ht="16.5" customHeight="1" x14ac:dyDescent="0.25">
      <c r="A394" s="385" t="s">
        <v>46</v>
      </c>
      <c r="B394" s="385"/>
      <c r="C394" s="385"/>
      <c r="D394" s="385"/>
      <c r="E394" s="385"/>
      <c r="F394" s="385"/>
      <c r="G394" s="385"/>
      <c r="H394" s="385"/>
      <c r="I394" s="139">
        <v>161966662.06</v>
      </c>
      <c r="J394" s="139"/>
      <c r="K394" s="144"/>
      <c r="L394" s="139">
        <v>16837576.870000001</v>
      </c>
      <c r="M394" s="139"/>
      <c r="N394" s="139"/>
      <c r="O394" s="139"/>
      <c r="P394" s="139"/>
    </row>
    <row r="395" spans="1:16" s="1" customFormat="1" ht="16.5" customHeight="1" x14ac:dyDescent="0.25">
      <c r="A395" s="385" t="s">
        <v>51</v>
      </c>
      <c r="B395" s="385"/>
      <c r="C395" s="385"/>
      <c r="D395" s="385"/>
      <c r="E395" s="385"/>
      <c r="F395" s="385"/>
      <c r="G395" s="385"/>
      <c r="H395" s="385"/>
      <c r="I395" s="139">
        <v>0</v>
      </c>
      <c r="J395" s="139"/>
      <c r="K395" s="144"/>
      <c r="L395" s="139">
        <v>28000</v>
      </c>
      <c r="M395" s="139"/>
      <c r="N395" s="139"/>
      <c r="O395" s="139"/>
      <c r="P395" s="139"/>
    </row>
    <row r="396" spans="1:16" s="1" customFormat="1" ht="16.5" customHeight="1" x14ac:dyDescent="0.25">
      <c r="A396" s="385" t="s">
        <v>366</v>
      </c>
      <c r="B396" s="385"/>
      <c r="C396" s="385"/>
      <c r="D396" s="385"/>
      <c r="E396" s="385"/>
      <c r="F396" s="385"/>
      <c r="G396" s="385"/>
      <c r="H396" s="385"/>
      <c r="I396" s="139">
        <v>0</v>
      </c>
      <c r="J396" s="139"/>
      <c r="K396" s="144"/>
      <c r="L396" s="139">
        <v>0</v>
      </c>
      <c r="M396" s="139"/>
      <c r="N396" s="139"/>
      <c r="O396" s="139"/>
      <c r="P396" s="139"/>
    </row>
    <row r="397" spans="1:16" s="1" customFormat="1" ht="16.5" customHeight="1" x14ac:dyDescent="0.25">
      <c r="A397" s="150" t="s">
        <v>182</v>
      </c>
      <c r="B397" s="150"/>
      <c r="C397" s="150"/>
      <c r="D397" s="150"/>
      <c r="E397" s="150"/>
      <c r="F397" s="150"/>
      <c r="G397" s="150"/>
      <c r="H397" s="150"/>
      <c r="I397" s="150">
        <v>11253932.17</v>
      </c>
      <c r="J397" s="150"/>
      <c r="K397" s="386"/>
      <c r="L397" s="150">
        <v>16196372.66</v>
      </c>
      <c r="M397" s="150"/>
      <c r="N397" s="150"/>
      <c r="O397" s="150"/>
      <c r="P397" s="150"/>
    </row>
    <row r="398" spans="1:16" s="1" customFormat="1" ht="16.5" customHeight="1" x14ac:dyDescent="0.25">
      <c r="A398" s="147" t="s">
        <v>125</v>
      </c>
      <c r="B398" s="148"/>
      <c r="C398" s="148"/>
      <c r="D398" s="148"/>
      <c r="E398" s="148"/>
      <c r="F398" s="148"/>
      <c r="G398" s="148"/>
      <c r="H398" s="149"/>
      <c r="I398" s="391">
        <f>+I380+I388+I397</f>
        <v>588390002.15999997</v>
      </c>
      <c r="J398" s="391"/>
      <c r="K398" s="392"/>
      <c r="L398" s="391">
        <f>+L380+L388+L397</f>
        <v>628649020.23000002</v>
      </c>
      <c r="M398" s="391"/>
      <c r="N398" s="391"/>
      <c r="O398" s="391"/>
      <c r="P398" s="391"/>
    </row>
    <row r="399" spans="1:16" s="1" customFormat="1" ht="16.5" customHeight="1" x14ac:dyDescent="0.25">
      <c r="A399" s="144"/>
      <c r="B399" s="145"/>
      <c r="C399" s="145"/>
      <c r="D399" s="145"/>
      <c r="E399" s="145"/>
      <c r="F399" s="145"/>
      <c r="G399" s="145"/>
      <c r="H399" s="145"/>
      <c r="I399" s="145"/>
      <c r="J399" s="145"/>
      <c r="K399" s="145"/>
      <c r="L399" s="145"/>
      <c r="M399" s="145"/>
      <c r="N399" s="145"/>
      <c r="O399" s="145"/>
      <c r="P399" s="146"/>
    </row>
    <row r="400" spans="1:16" s="1" customFormat="1" ht="16.5" customHeight="1" x14ac:dyDescent="0.25">
      <c r="A400" s="147" t="s">
        <v>225</v>
      </c>
      <c r="B400" s="148"/>
      <c r="C400" s="148"/>
      <c r="D400" s="148"/>
      <c r="E400" s="148"/>
      <c r="F400" s="148"/>
      <c r="G400" s="148"/>
      <c r="H400" s="148"/>
      <c r="I400" s="148"/>
      <c r="J400" s="148"/>
      <c r="K400" s="148"/>
      <c r="L400" s="148"/>
      <c r="M400" s="148"/>
      <c r="N400" s="148"/>
      <c r="O400" s="148"/>
      <c r="P400" s="149"/>
    </row>
    <row r="401" spans="1:16" s="1" customFormat="1" ht="16.5" customHeight="1" x14ac:dyDescent="0.25">
      <c r="A401" s="42" t="s">
        <v>176</v>
      </c>
      <c r="B401" s="42"/>
      <c r="C401" s="42"/>
      <c r="D401" s="42"/>
      <c r="E401" s="42"/>
      <c r="F401" s="42"/>
      <c r="G401" s="42"/>
      <c r="H401" s="42"/>
      <c r="I401" s="147">
        <v>2024</v>
      </c>
      <c r="J401" s="148"/>
      <c r="K401" s="148"/>
      <c r="L401" s="42">
        <v>2023</v>
      </c>
      <c r="M401" s="42"/>
      <c r="N401" s="42"/>
      <c r="O401" s="42"/>
      <c r="P401" s="42"/>
    </row>
    <row r="402" spans="1:16" s="1" customFormat="1" ht="21" customHeight="1" x14ac:dyDescent="0.25">
      <c r="A402" s="121" t="s">
        <v>183</v>
      </c>
      <c r="B402" s="121"/>
      <c r="C402" s="121"/>
      <c r="D402" s="121"/>
      <c r="E402" s="121"/>
      <c r="F402" s="121"/>
      <c r="G402" s="121"/>
      <c r="H402" s="121"/>
      <c r="I402" s="130">
        <f>+I410-I406</f>
        <v>311558071.57000017</v>
      </c>
      <c r="J402" s="130"/>
      <c r="K402" s="130"/>
      <c r="L402" s="130">
        <f>+L410-L406</f>
        <v>1372653461.1299996</v>
      </c>
      <c r="M402" s="130"/>
      <c r="N402" s="130"/>
      <c r="O402" s="130"/>
      <c r="P402" s="130"/>
    </row>
    <row r="403" spans="1:16" s="1" customFormat="1" ht="15" customHeight="1" x14ac:dyDescent="0.25">
      <c r="A403" s="66" t="s">
        <v>355</v>
      </c>
      <c r="B403" s="66"/>
      <c r="C403" s="66"/>
      <c r="D403" s="66"/>
      <c r="E403" s="66"/>
      <c r="F403" s="66"/>
      <c r="G403" s="66"/>
      <c r="H403" s="66"/>
      <c r="I403" s="150">
        <v>0</v>
      </c>
      <c r="J403" s="150"/>
      <c r="K403" s="150"/>
      <c r="L403" s="150"/>
      <c r="M403" s="150"/>
      <c r="N403" s="150"/>
      <c r="O403" s="150"/>
      <c r="P403" s="150"/>
    </row>
    <row r="404" spans="1:16" s="1" customFormat="1" x14ac:dyDescent="0.25">
      <c r="A404" s="40" t="s">
        <v>15</v>
      </c>
      <c r="B404" s="40"/>
      <c r="C404" s="40"/>
      <c r="D404" s="40"/>
      <c r="E404" s="40"/>
      <c r="F404" s="40"/>
      <c r="G404" s="40"/>
      <c r="H404" s="40"/>
      <c r="I404" s="139">
        <v>0</v>
      </c>
      <c r="J404" s="139"/>
      <c r="K404" s="139"/>
      <c r="L404" s="139"/>
      <c r="M404" s="139"/>
      <c r="N404" s="139"/>
      <c r="O404" s="139"/>
      <c r="P404" s="139"/>
    </row>
    <row r="405" spans="1:16" s="1" customFormat="1" x14ac:dyDescent="0.25">
      <c r="A405" s="40" t="s">
        <v>16</v>
      </c>
      <c r="B405" s="40"/>
      <c r="C405" s="40"/>
      <c r="D405" s="40"/>
      <c r="E405" s="40"/>
      <c r="F405" s="40"/>
      <c r="G405" s="40"/>
      <c r="H405" s="40"/>
      <c r="I405" s="139">
        <v>0</v>
      </c>
      <c r="J405" s="139"/>
      <c r="K405" s="139"/>
      <c r="L405" s="139"/>
      <c r="M405" s="139"/>
      <c r="N405" s="139"/>
      <c r="O405" s="139"/>
      <c r="P405" s="139"/>
    </row>
    <row r="406" spans="1:16" s="1" customFormat="1" x14ac:dyDescent="0.25">
      <c r="A406" s="40" t="s">
        <v>17</v>
      </c>
      <c r="B406" s="40"/>
      <c r="C406" s="40"/>
      <c r="D406" s="40"/>
      <c r="E406" s="40"/>
      <c r="F406" s="40"/>
      <c r="G406" s="40"/>
      <c r="H406" s="40"/>
      <c r="I406" s="139">
        <v>3927878451.0599999</v>
      </c>
      <c r="J406" s="139"/>
      <c r="K406" s="139"/>
      <c r="L406" s="60">
        <v>3836323286.0700002</v>
      </c>
      <c r="M406" s="60"/>
      <c r="N406" s="60"/>
      <c r="O406" s="60"/>
      <c r="P406" s="60"/>
    </row>
    <row r="407" spans="1:16" s="1" customFormat="1" x14ac:dyDescent="0.25">
      <c r="A407" s="40" t="s">
        <v>18</v>
      </c>
      <c r="B407" s="40"/>
      <c r="C407" s="40"/>
      <c r="D407" s="40"/>
      <c r="E407" s="40"/>
      <c r="F407" s="40"/>
      <c r="G407" s="40"/>
      <c r="H407" s="40"/>
      <c r="I407" s="60">
        <v>0</v>
      </c>
      <c r="J407" s="60"/>
      <c r="K407" s="60"/>
      <c r="L407" s="60"/>
      <c r="M407" s="60"/>
      <c r="N407" s="60"/>
      <c r="O407" s="60"/>
      <c r="P407" s="60"/>
    </row>
    <row r="408" spans="1:16" s="1" customFormat="1" x14ac:dyDescent="0.25">
      <c r="A408" s="40" t="s">
        <v>247</v>
      </c>
      <c r="B408" s="40"/>
      <c r="C408" s="40"/>
      <c r="D408" s="40"/>
      <c r="E408" s="40"/>
      <c r="F408" s="40"/>
      <c r="G408" s="40"/>
      <c r="H408" s="40"/>
      <c r="I408" s="60">
        <v>0</v>
      </c>
      <c r="J408" s="60"/>
      <c r="K408" s="60"/>
      <c r="L408" s="60"/>
      <c r="M408" s="60"/>
      <c r="N408" s="60"/>
      <c r="O408" s="60"/>
      <c r="P408" s="60"/>
    </row>
    <row r="409" spans="1:16" s="1" customFormat="1" x14ac:dyDescent="0.25">
      <c r="A409" s="40" t="s">
        <v>19</v>
      </c>
      <c r="B409" s="40"/>
      <c r="C409" s="40"/>
      <c r="D409" s="40"/>
      <c r="E409" s="40"/>
      <c r="F409" s="40"/>
      <c r="G409" s="40"/>
      <c r="H409" s="40"/>
      <c r="I409" s="60">
        <v>0</v>
      </c>
      <c r="J409" s="60"/>
      <c r="K409" s="60"/>
      <c r="L409" s="60"/>
      <c r="M409" s="60"/>
      <c r="N409" s="60"/>
      <c r="O409" s="60"/>
      <c r="P409" s="60"/>
    </row>
    <row r="410" spans="1:16" s="1" customFormat="1" x14ac:dyDescent="0.25">
      <c r="A410" s="121" t="s">
        <v>215</v>
      </c>
      <c r="B410" s="121"/>
      <c r="C410" s="121"/>
      <c r="D410" s="121"/>
      <c r="E410" s="121"/>
      <c r="F410" s="121"/>
      <c r="G410" s="121"/>
      <c r="H410" s="121"/>
      <c r="I410" s="130">
        <v>4239436522.6300001</v>
      </c>
      <c r="J410" s="130"/>
      <c r="K410" s="130"/>
      <c r="L410" s="130">
        <v>5208976747.1999998</v>
      </c>
      <c r="M410" s="130"/>
      <c r="N410" s="130"/>
      <c r="O410" s="130"/>
      <c r="P410" s="130"/>
    </row>
    <row r="411" spans="1:16" s="1" customFormat="1" ht="15" customHeight="1" x14ac:dyDescent="0.25">
      <c r="A411" s="163"/>
      <c r="B411" s="163"/>
      <c r="C411" s="163"/>
      <c r="D411" s="163"/>
      <c r="E411" s="163"/>
      <c r="F411" s="163"/>
      <c r="G411" s="163"/>
      <c r="H411" s="163"/>
      <c r="I411" s="163"/>
      <c r="J411" s="163"/>
      <c r="K411" s="163"/>
      <c r="L411" s="163"/>
      <c r="M411" s="163"/>
      <c r="N411" s="163"/>
      <c r="O411" s="163"/>
      <c r="P411" s="163"/>
    </row>
    <row r="412" spans="1:16" s="1" customFormat="1" ht="29.25" customHeight="1" x14ac:dyDescent="0.25">
      <c r="A412" s="131" t="s">
        <v>184</v>
      </c>
      <c r="B412" s="131"/>
      <c r="C412" s="131"/>
      <c r="D412" s="131"/>
      <c r="E412" s="131"/>
      <c r="F412" s="131"/>
      <c r="G412" s="131"/>
      <c r="H412" s="131"/>
      <c r="I412" s="131"/>
      <c r="J412" s="131"/>
      <c r="K412" s="131"/>
      <c r="L412" s="131"/>
      <c r="M412" s="131"/>
      <c r="N412" s="131"/>
      <c r="O412" s="131"/>
      <c r="P412" s="131"/>
    </row>
    <row r="413" spans="1:16" s="1" customFormat="1" ht="27.75" customHeight="1" x14ac:dyDescent="0.25">
      <c r="A413" s="131"/>
      <c r="B413" s="131"/>
      <c r="C413" s="131"/>
      <c r="D413" s="131"/>
      <c r="E413" s="131"/>
      <c r="F413" s="131"/>
      <c r="G413" s="131"/>
      <c r="H413" s="131"/>
      <c r="I413" s="131"/>
      <c r="J413" s="131"/>
      <c r="K413" s="131"/>
      <c r="L413" s="131"/>
      <c r="M413" s="131"/>
      <c r="N413" s="131"/>
      <c r="O413" s="131"/>
      <c r="P413" s="131"/>
    </row>
    <row r="414" spans="1:16" s="1" customFormat="1" ht="12" customHeight="1" x14ac:dyDescent="0.25">
      <c r="A414" s="132"/>
      <c r="B414" s="133"/>
      <c r="C414" s="133"/>
      <c r="D414" s="133"/>
      <c r="E414" s="133"/>
      <c r="F414" s="133"/>
      <c r="G414" s="133"/>
      <c r="H414" s="133"/>
      <c r="I414" s="133"/>
      <c r="J414" s="133"/>
      <c r="K414" s="133"/>
      <c r="L414" s="133"/>
      <c r="M414" s="133"/>
      <c r="N414" s="133"/>
      <c r="O414" s="133"/>
      <c r="P414" s="134"/>
    </row>
    <row r="415" spans="1:16" s="1" customFormat="1" ht="18.75" x14ac:dyDescent="0.25">
      <c r="A415" s="135" t="s">
        <v>248</v>
      </c>
      <c r="B415" s="136"/>
      <c r="C415" s="136"/>
      <c r="D415" s="136"/>
      <c r="E415" s="136"/>
      <c r="F415" s="136"/>
      <c r="G415" s="136"/>
      <c r="H415" s="136"/>
      <c r="I415" s="136"/>
      <c r="J415" s="136"/>
      <c r="K415" s="136"/>
      <c r="L415" s="136"/>
      <c r="M415" s="136"/>
      <c r="N415" s="136"/>
      <c r="O415" s="136"/>
      <c r="P415" s="137"/>
    </row>
    <row r="416" spans="1:16" s="1" customFormat="1" ht="19.5" customHeight="1" x14ac:dyDescent="0.25">
      <c r="A416" s="182" t="s">
        <v>93</v>
      </c>
      <c r="B416" s="183"/>
      <c r="C416" s="183"/>
      <c r="D416" s="183"/>
      <c r="E416" s="183"/>
      <c r="F416" s="183"/>
      <c r="G416" s="183"/>
      <c r="H416" s="183"/>
      <c r="I416" s="183"/>
      <c r="J416" s="183"/>
      <c r="K416" s="183"/>
      <c r="L416" s="183"/>
      <c r="M416" s="183"/>
      <c r="N416" s="183"/>
      <c r="O416" s="183"/>
      <c r="P416" s="184"/>
    </row>
    <row r="417" spans="1:16" s="1" customFormat="1" ht="21.75" customHeight="1" x14ac:dyDescent="0.25">
      <c r="A417" s="176" t="s">
        <v>384</v>
      </c>
      <c r="B417" s="177"/>
      <c r="C417" s="177"/>
      <c r="D417" s="177"/>
      <c r="E417" s="177"/>
      <c r="F417" s="177"/>
      <c r="G417" s="177"/>
      <c r="H417" s="177"/>
      <c r="I417" s="177"/>
      <c r="J417" s="177"/>
      <c r="K417" s="177"/>
      <c r="L417" s="177"/>
      <c r="M417" s="177"/>
      <c r="N417" s="177"/>
      <c r="O417" s="177"/>
      <c r="P417" s="178"/>
    </row>
    <row r="418" spans="1:16" s="1" customFormat="1" ht="21.75" customHeight="1" x14ac:dyDescent="0.25">
      <c r="A418" s="188" t="s">
        <v>249</v>
      </c>
      <c r="B418" s="189"/>
      <c r="C418" s="189"/>
      <c r="D418" s="189"/>
      <c r="E418" s="189"/>
      <c r="F418" s="189"/>
      <c r="G418" s="189"/>
      <c r="H418" s="189"/>
      <c r="I418" s="189"/>
      <c r="J418" s="189"/>
      <c r="K418" s="189"/>
      <c r="L418" s="189"/>
      <c r="M418" s="189"/>
      <c r="N418" s="189"/>
      <c r="O418" s="189"/>
      <c r="P418" s="190"/>
    </row>
    <row r="419" spans="1:16" s="1" customFormat="1" x14ac:dyDescent="0.25">
      <c r="A419" s="124" t="s">
        <v>176</v>
      </c>
      <c r="B419" s="125"/>
      <c r="C419" s="125"/>
      <c r="D419" s="125"/>
      <c r="E419" s="125"/>
      <c r="F419" s="125"/>
      <c r="G419" s="125"/>
      <c r="H419" s="125"/>
      <c r="I419" s="125"/>
      <c r="J419" s="125"/>
      <c r="K419" s="125"/>
      <c r="L419" s="125">
        <v>2024</v>
      </c>
      <c r="M419" s="125"/>
      <c r="N419" s="125"/>
      <c r="O419" s="125"/>
      <c r="P419" s="337"/>
    </row>
    <row r="420" spans="1:16" s="1" customFormat="1" ht="23.25" customHeight="1" x14ac:dyDescent="0.25">
      <c r="A420" s="61" t="s">
        <v>250</v>
      </c>
      <c r="B420" s="61"/>
      <c r="C420" s="61"/>
      <c r="D420" s="61"/>
      <c r="E420" s="61"/>
      <c r="F420" s="61"/>
      <c r="G420" s="61"/>
      <c r="H420" s="61"/>
      <c r="I420" s="61"/>
      <c r="J420" s="61"/>
      <c r="K420" s="61"/>
      <c r="L420" s="338">
        <v>4239436522.6300001</v>
      </c>
      <c r="M420" s="338"/>
      <c r="N420" s="338"/>
      <c r="O420" s="338"/>
      <c r="P420" s="338"/>
    </row>
    <row r="421" spans="1:16" s="1" customFormat="1" ht="23.25" customHeight="1" x14ac:dyDescent="0.25">
      <c r="A421" s="107" t="s">
        <v>300</v>
      </c>
      <c r="B421" s="107"/>
      <c r="C421" s="107"/>
      <c r="D421" s="107"/>
      <c r="E421" s="107"/>
      <c r="F421" s="107"/>
      <c r="G421" s="107"/>
      <c r="H421" s="107"/>
      <c r="I421" s="107"/>
      <c r="J421" s="107"/>
      <c r="K421" s="107"/>
      <c r="L421" s="336">
        <f>SUM(L422:P427)</f>
        <v>0</v>
      </c>
      <c r="M421" s="336"/>
      <c r="N421" s="336"/>
      <c r="O421" s="336"/>
      <c r="P421" s="336"/>
    </row>
    <row r="422" spans="1:16" s="1" customFormat="1" x14ac:dyDescent="0.25">
      <c r="A422" s="66" t="s">
        <v>251</v>
      </c>
      <c r="B422" s="66"/>
      <c r="C422" s="66"/>
      <c r="D422" s="66"/>
      <c r="E422" s="66"/>
      <c r="F422" s="66"/>
      <c r="G422" s="66"/>
      <c r="H422" s="66"/>
      <c r="I422" s="66"/>
      <c r="J422" s="66"/>
      <c r="K422" s="66"/>
      <c r="L422" s="126">
        <v>0</v>
      </c>
      <c r="M422" s="126"/>
      <c r="N422" s="126"/>
      <c r="O422" s="126"/>
      <c r="P422" s="126"/>
    </row>
    <row r="423" spans="1:16" s="1" customFormat="1" x14ac:dyDescent="0.25">
      <c r="A423" s="66" t="s">
        <v>253</v>
      </c>
      <c r="B423" s="66"/>
      <c r="C423" s="66"/>
      <c r="D423" s="66"/>
      <c r="E423" s="66"/>
      <c r="F423" s="66"/>
      <c r="G423" s="66"/>
      <c r="H423" s="66"/>
      <c r="I423" s="66"/>
      <c r="J423" s="66"/>
      <c r="K423" s="66"/>
      <c r="L423" s="126">
        <v>0</v>
      </c>
      <c r="M423" s="126"/>
      <c r="N423" s="126"/>
      <c r="O423" s="126"/>
      <c r="P423" s="126"/>
    </row>
    <row r="424" spans="1:16" s="1" customFormat="1" x14ac:dyDescent="0.25">
      <c r="A424" s="66" t="s">
        <v>254</v>
      </c>
      <c r="B424" s="66"/>
      <c r="C424" s="66"/>
      <c r="D424" s="66"/>
      <c r="E424" s="66"/>
      <c r="F424" s="66"/>
      <c r="G424" s="66"/>
      <c r="H424" s="66"/>
      <c r="I424" s="66"/>
      <c r="J424" s="66"/>
      <c r="K424" s="66"/>
      <c r="L424" s="126">
        <v>0</v>
      </c>
      <c r="M424" s="126"/>
      <c r="N424" s="126"/>
      <c r="O424" s="126"/>
      <c r="P424" s="126"/>
    </row>
    <row r="425" spans="1:16" s="1" customFormat="1" x14ac:dyDescent="0.25">
      <c r="A425" s="40" t="s">
        <v>255</v>
      </c>
      <c r="B425" s="40"/>
      <c r="C425" s="40"/>
      <c r="D425" s="40"/>
      <c r="E425" s="40"/>
      <c r="F425" s="40"/>
      <c r="G425" s="40"/>
      <c r="H425" s="40"/>
      <c r="I425" s="40"/>
      <c r="J425" s="40"/>
      <c r="K425" s="40"/>
      <c r="L425" s="173">
        <v>0</v>
      </c>
      <c r="M425" s="174"/>
      <c r="N425" s="174"/>
      <c r="O425" s="174"/>
      <c r="P425" s="175"/>
    </row>
    <row r="426" spans="1:16" s="1" customFormat="1" x14ac:dyDescent="0.25">
      <c r="A426" s="51" t="s">
        <v>252</v>
      </c>
      <c r="B426" s="52"/>
      <c r="C426" s="52"/>
      <c r="D426" s="52"/>
      <c r="E426" s="52"/>
      <c r="F426" s="52"/>
      <c r="G426" s="52"/>
      <c r="H426" s="52"/>
      <c r="I426" s="52"/>
      <c r="J426" s="52"/>
      <c r="K426" s="53"/>
      <c r="L426" s="173">
        <v>0</v>
      </c>
      <c r="M426" s="174"/>
      <c r="N426" s="174"/>
      <c r="O426" s="174"/>
      <c r="P426" s="175"/>
    </row>
    <row r="427" spans="1:16" s="1" customFormat="1" x14ac:dyDescent="0.25">
      <c r="A427" s="40" t="s">
        <v>256</v>
      </c>
      <c r="B427" s="40"/>
      <c r="C427" s="40"/>
      <c r="D427" s="40"/>
      <c r="E427" s="40"/>
      <c r="F427" s="40"/>
      <c r="G427" s="40"/>
      <c r="H427" s="40"/>
      <c r="I427" s="40"/>
      <c r="J427" s="40"/>
      <c r="K427" s="40"/>
      <c r="L427" s="126">
        <v>0</v>
      </c>
      <c r="M427" s="126"/>
      <c r="N427" s="126"/>
      <c r="O427" s="126"/>
      <c r="P427" s="126"/>
    </row>
    <row r="428" spans="1:16" s="1" customFormat="1" ht="22.5" customHeight="1" x14ac:dyDescent="0.25">
      <c r="A428" s="121" t="s">
        <v>257</v>
      </c>
      <c r="B428" s="121"/>
      <c r="C428" s="121"/>
      <c r="D428" s="121"/>
      <c r="E428" s="121"/>
      <c r="F428" s="121"/>
      <c r="G428" s="121"/>
      <c r="H428" s="121"/>
      <c r="I428" s="121"/>
      <c r="J428" s="121"/>
      <c r="K428" s="121"/>
      <c r="L428" s="336">
        <f>SUM(L429:P431)</f>
        <v>0</v>
      </c>
      <c r="M428" s="336"/>
      <c r="N428" s="336"/>
      <c r="O428" s="336"/>
      <c r="P428" s="336"/>
    </row>
    <row r="429" spans="1:16" s="1" customFormat="1" ht="18" customHeight="1" x14ac:dyDescent="0.25">
      <c r="A429" s="40" t="s">
        <v>258</v>
      </c>
      <c r="B429" s="40"/>
      <c r="C429" s="40"/>
      <c r="D429" s="40"/>
      <c r="E429" s="40"/>
      <c r="F429" s="40"/>
      <c r="G429" s="40"/>
      <c r="H429" s="40"/>
      <c r="I429" s="40"/>
      <c r="J429" s="40"/>
      <c r="K429" s="40"/>
      <c r="L429" s="126">
        <v>0</v>
      </c>
      <c r="M429" s="126"/>
      <c r="N429" s="126"/>
      <c r="O429" s="126"/>
      <c r="P429" s="126"/>
    </row>
    <row r="430" spans="1:16" s="1" customFormat="1" ht="18.75" customHeight="1" x14ac:dyDescent="0.25">
      <c r="A430" s="40" t="s">
        <v>259</v>
      </c>
      <c r="B430" s="40"/>
      <c r="C430" s="40"/>
      <c r="D430" s="40"/>
      <c r="E430" s="40"/>
      <c r="F430" s="40"/>
      <c r="G430" s="40"/>
      <c r="H430" s="40"/>
      <c r="I430" s="40"/>
      <c r="J430" s="40"/>
      <c r="K430" s="40"/>
      <c r="L430" s="126">
        <v>0</v>
      </c>
      <c r="M430" s="126"/>
      <c r="N430" s="126"/>
      <c r="O430" s="126"/>
      <c r="P430" s="126"/>
    </row>
    <row r="431" spans="1:16" s="1" customFormat="1" ht="18.75" customHeight="1" x14ac:dyDescent="0.25">
      <c r="A431" s="40" t="s">
        <v>260</v>
      </c>
      <c r="B431" s="40"/>
      <c r="C431" s="40"/>
      <c r="D431" s="40"/>
      <c r="E431" s="40"/>
      <c r="F431" s="40"/>
      <c r="G431" s="40"/>
      <c r="H431" s="40"/>
      <c r="I431" s="40"/>
      <c r="J431" s="40"/>
      <c r="K431" s="40"/>
      <c r="L431" s="126">
        <v>0</v>
      </c>
      <c r="M431" s="126"/>
      <c r="N431" s="126"/>
      <c r="O431" s="126"/>
      <c r="P431" s="126"/>
    </row>
    <row r="432" spans="1:16" s="1" customFormat="1" ht="22.5" customHeight="1" x14ac:dyDescent="0.25">
      <c r="A432" s="194" t="s">
        <v>261</v>
      </c>
      <c r="B432" s="195"/>
      <c r="C432" s="195"/>
      <c r="D432" s="195"/>
      <c r="E432" s="195"/>
      <c r="F432" s="195"/>
      <c r="G432" s="195"/>
      <c r="H432" s="195"/>
      <c r="I432" s="195"/>
      <c r="J432" s="195"/>
      <c r="K432" s="196"/>
      <c r="L432" s="197">
        <f>+L420+L421-L428</f>
        <v>4239436522.6300001</v>
      </c>
      <c r="M432" s="198"/>
      <c r="N432" s="198"/>
      <c r="O432" s="198"/>
      <c r="P432" s="199"/>
    </row>
    <row r="433" spans="1:16" s="1" customFormat="1" ht="24" customHeight="1" x14ac:dyDescent="0.25">
      <c r="A433" s="57"/>
      <c r="B433" s="58"/>
      <c r="C433" s="58"/>
      <c r="D433" s="58"/>
      <c r="E433" s="58"/>
      <c r="F433" s="58"/>
      <c r="G433" s="58"/>
      <c r="H433" s="58"/>
      <c r="I433" s="58"/>
      <c r="J433" s="58"/>
      <c r="K433" s="58"/>
      <c r="L433" s="58"/>
      <c r="M433" s="58"/>
      <c r="N433" s="58"/>
      <c r="O433" s="58"/>
      <c r="P433" s="59"/>
    </row>
    <row r="434" spans="1:16" s="1" customFormat="1" ht="18.75" x14ac:dyDescent="0.25">
      <c r="A434" s="135" t="s">
        <v>248</v>
      </c>
      <c r="B434" s="136"/>
      <c r="C434" s="136"/>
      <c r="D434" s="136"/>
      <c r="E434" s="136"/>
      <c r="F434" s="136"/>
      <c r="G434" s="136"/>
      <c r="H434" s="136"/>
      <c r="I434" s="136"/>
      <c r="J434" s="136"/>
      <c r="K434" s="136"/>
      <c r="L434" s="136"/>
      <c r="M434" s="136"/>
      <c r="N434" s="136"/>
      <c r="O434" s="136"/>
      <c r="P434" s="137"/>
    </row>
    <row r="435" spans="1:16" s="1" customFormat="1" ht="26.25" customHeight="1" x14ac:dyDescent="0.25">
      <c r="A435" s="182" t="s">
        <v>20</v>
      </c>
      <c r="B435" s="183"/>
      <c r="C435" s="183"/>
      <c r="D435" s="183"/>
      <c r="E435" s="183"/>
      <c r="F435" s="183"/>
      <c r="G435" s="183"/>
      <c r="H435" s="183"/>
      <c r="I435" s="183"/>
      <c r="J435" s="183"/>
      <c r="K435" s="183"/>
      <c r="L435" s="183"/>
      <c r="M435" s="183"/>
      <c r="N435" s="183"/>
      <c r="O435" s="183"/>
      <c r="P435" s="184"/>
    </row>
    <row r="436" spans="1:16" s="1" customFormat="1" ht="24.75" customHeight="1" x14ac:dyDescent="0.25">
      <c r="A436" s="176" t="s">
        <v>383</v>
      </c>
      <c r="B436" s="177"/>
      <c r="C436" s="177"/>
      <c r="D436" s="177"/>
      <c r="E436" s="177"/>
      <c r="F436" s="177"/>
      <c r="G436" s="177"/>
      <c r="H436" s="177"/>
      <c r="I436" s="177"/>
      <c r="J436" s="177"/>
      <c r="K436" s="177"/>
      <c r="L436" s="177"/>
      <c r="M436" s="177"/>
      <c r="N436" s="177"/>
      <c r="O436" s="177"/>
      <c r="P436" s="178"/>
    </row>
    <row r="437" spans="1:16" s="1" customFormat="1" ht="24.75" customHeight="1" x14ac:dyDescent="0.25">
      <c r="A437" s="188" t="s">
        <v>249</v>
      </c>
      <c r="B437" s="189"/>
      <c r="C437" s="189"/>
      <c r="D437" s="189"/>
      <c r="E437" s="189"/>
      <c r="F437" s="189"/>
      <c r="G437" s="189"/>
      <c r="H437" s="189"/>
      <c r="I437" s="189"/>
      <c r="J437" s="189"/>
      <c r="K437" s="189"/>
      <c r="L437" s="189"/>
      <c r="M437" s="189"/>
      <c r="N437" s="189"/>
      <c r="O437" s="189"/>
      <c r="P437" s="190"/>
    </row>
    <row r="438" spans="1:16" s="1" customFormat="1" ht="24.75" customHeight="1" x14ac:dyDescent="0.25">
      <c r="A438" s="185"/>
      <c r="B438" s="186"/>
      <c r="C438" s="186"/>
      <c r="D438" s="186"/>
      <c r="E438" s="186"/>
      <c r="F438" s="186"/>
      <c r="G438" s="186"/>
      <c r="H438" s="186"/>
      <c r="I438" s="186"/>
      <c r="J438" s="186"/>
      <c r="K438" s="186"/>
      <c r="L438" s="186"/>
      <c r="M438" s="186"/>
      <c r="N438" s="186"/>
      <c r="O438" s="186"/>
      <c r="P438" s="187"/>
    </row>
    <row r="439" spans="1:16" s="1" customFormat="1" ht="18.75" x14ac:dyDescent="0.25">
      <c r="A439" s="165" t="s">
        <v>176</v>
      </c>
      <c r="B439" s="166"/>
      <c r="C439" s="166"/>
      <c r="D439" s="166"/>
      <c r="E439" s="166"/>
      <c r="F439" s="166"/>
      <c r="G439" s="166"/>
      <c r="H439" s="166"/>
      <c r="I439" s="166"/>
      <c r="J439" s="166"/>
      <c r="K439" s="166"/>
      <c r="L439" s="166">
        <v>2024</v>
      </c>
      <c r="M439" s="166"/>
      <c r="N439" s="166"/>
      <c r="O439" s="166"/>
      <c r="P439" s="167"/>
    </row>
    <row r="440" spans="1:16" s="1" customFormat="1" ht="18.75" x14ac:dyDescent="0.25">
      <c r="A440" s="191"/>
      <c r="B440" s="192"/>
      <c r="C440" s="192"/>
      <c r="D440" s="192"/>
      <c r="E440" s="192"/>
      <c r="F440" s="192"/>
      <c r="G440" s="192"/>
      <c r="H440" s="192"/>
      <c r="I440" s="192"/>
      <c r="J440" s="192"/>
      <c r="K440" s="192"/>
      <c r="L440" s="192"/>
      <c r="M440" s="192"/>
      <c r="N440" s="192"/>
      <c r="O440" s="192"/>
      <c r="P440" s="193"/>
    </row>
    <row r="441" spans="1:16" s="1" customFormat="1" ht="27" customHeight="1" x14ac:dyDescent="0.25">
      <c r="A441" s="179" t="s">
        <v>291</v>
      </c>
      <c r="B441" s="179"/>
      <c r="C441" s="179"/>
      <c r="D441" s="179"/>
      <c r="E441" s="179"/>
      <c r="F441" s="179"/>
      <c r="G441" s="179"/>
      <c r="H441" s="179"/>
      <c r="I441" s="179"/>
      <c r="J441" s="179"/>
      <c r="K441" s="179"/>
      <c r="L441" s="180">
        <v>4835411315.4899998</v>
      </c>
      <c r="M441" s="180"/>
      <c r="N441" s="180"/>
      <c r="O441" s="180"/>
      <c r="P441" s="180"/>
    </row>
    <row r="442" spans="1:16" x14ac:dyDescent="0.25">
      <c r="A442" s="181"/>
      <c r="B442" s="181"/>
      <c r="C442" s="181"/>
      <c r="D442" s="181"/>
      <c r="E442" s="181"/>
      <c r="F442" s="181"/>
      <c r="G442" s="181"/>
      <c r="H442" s="181"/>
      <c r="I442" s="181"/>
      <c r="J442" s="181"/>
      <c r="K442" s="181"/>
      <c r="L442" s="171"/>
      <c r="M442" s="171"/>
      <c r="N442" s="171"/>
      <c r="O442" s="171"/>
      <c r="P442" s="171"/>
    </row>
    <row r="443" spans="1:16" ht="18.75" customHeight="1" x14ac:dyDescent="0.25">
      <c r="A443" s="121" t="s">
        <v>292</v>
      </c>
      <c r="B443" s="121"/>
      <c r="C443" s="121"/>
      <c r="D443" s="121"/>
      <c r="E443" s="121"/>
      <c r="F443" s="121"/>
      <c r="G443" s="121"/>
      <c r="H443" s="121"/>
      <c r="I443" s="121"/>
      <c r="J443" s="121"/>
      <c r="K443" s="121"/>
      <c r="L443" s="336">
        <f>SUM(L444:P464)</f>
        <v>1589781653.47</v>
      </c>
      <c r="M443" s="336"/>
      <c r="N443" s="336"/>
      <c r="O443" s="336"/>
      <c r="P443" s="336"/>
    </row>
    <row r="444" spans="1:16" ht="16.5" customHeight="1" x14ac:dyDescent="0.25">
      <c r="A444" s="40" t="s">
        <v>298</v>
      </c>
      <c r="B444" s="40"/>
      <c r="C444" s="40"/>
      <c r="D444" s="40"/>
      <c r="E444" s="40"/>
      <c r="F444" s="40"/>
      <c r="G444" s="40"/>
      <c r="H444" s="40"/>
      <c r="I444" s="40"/>
      <c r="J444" s="40"/>
      <c r="K444" s="40"/>
      <c r="L444" s="60">
        <v>919556.68</v>
      </c>
      <c r="M444" s="60"/>
      <c r="N444" s="60"/>
      <c r="O444" s="60"/>
      <c r="P444" s="60"/>
    </row>
    <row r="445" spans="1:16" ht="17.25" customHeight="1" x14ac:dyDescent="0.25">
      <c r="A445" s="51" t="s">
        <v>262</v>
      </c>
      <c r="B445" s="52"/>
      <c r="C445" s="52"/>
      <c r="D445" s="52"/>
      <c r="E445" s="52"/>
      <c r="F445" s="52"/>
      <c r="G445" s="52"/>
      <c r="H445" s="52"/>
      <c r="I445" s="52"/>
      <c r="J445" s="52"/>
      <c r="K445" s="53"/>
      <c r="L445" s="117">
        <v>12135144.060000001</v>
      </c>
      <c r="M445" s="118"/>
      <c r="N445" s="118"/>
      <c r="O445" s="118"/>
      <c r="P445" s="119"/>
    </row>
    <row r="446" spans="1:16" ht="16.5" customHeight="1" x14ac:dyDescent="0.25">
      <c r="A446" s="40" t="s">
        <v>263</v>
      </c>
      <c r="B446" s="40"/>
      <c r="C446" s="40"/>
      <c r="D446" s="40"/>
      <c r="E446" s="40"/>
      <c r="F446" s="40"/>
      <c r="G446" s="40"/>
      <c r="H446" s="40"/>
      <c r="I446" s="40"/>
      <c r="J446" s="40"/>
      <c r="K446" s="40"/>
      <c r="L446" s="126">
        <v>7824166.3600000003</v>
      </c>
      <c r="M446" s="126"/>
      <c r="N446" s="126"/>
      <c r="O446" s="126"/>
      <c r="P446" s="126"/>
    </row>
    <row r="447" spans="1:16" s="1" customFormat="1" ht="17.25" customHeight="1" x14ac:dyDescent="0.25">
      <c r="A447" s="40" t="s">
        <v>293</v>
      </c>
      <c r="B447" s="40"/>
      <c r="C447" s="40"/>
      <c r="D447" s="40"/>
      <c r="E447" s="40"/>
      <c r="F447" s="40"/>
      <c r="G447" s="40"/>
      <c r="H447" s="40"/>
      <c r="I447" s="40"/>
      <c r="J447" s="40"/>
      <c r="K447" s="40"/>
      <c r="L447" s="126">
        <v>757150.44</v>
      </c>
      <c r="M447" s="126"/>
      <c r="N447" s="126"/>
      <c r="O447" s="126"/>
      <c r="P447" s="126"/>
    </row>
    <row r="448" spans="1:16" s="1" customFormat="1" ht="18.75" customHeight="1" x14ac:dyDescent="0.25">
      <c r="A448" s="40" t="s">
        <v>264</v>
      </c>
      <c r="B448" s="40"/>
      <c r="C448" s="40"/>
      <c r="D448" s="40"/>
      <c r="E448" s="40"/>
      <c r="F448" s="40"/>
      <c r="G448" s="40"/>
      <c r="H448" s="40"/>
      <c r="I448" s="40"/>
      <c r="J448" s="40"/>
      <c r="K448" s="40"/>
      <c r="L448" s="126">
        <v>0</v>
      </c>
      <c r="M448" s="126"/>
      <c r="N448" s="126"/>
      <c r="O448" s="126"/>
      <c r="P448" s="126"/>
    </row>
    <row r="449" spans="1:21" s="1" customFormat="1" ht="17.25" customHeight="1" x14ac:dyDescent="0.25">
      <c r="A449" s="40" t="s">
        <v>265</v>
      </c>
      <c r="B449" s="40"/>
      <c r="C449" s="40"/>
      <c r="D449" s="40"/>
      <c r="E449" s="40"/>
      <c r="F449" s="40"/>
      <c r="G449" s="40"/>
      <c r="H449" s="40"/>
      <c r="I449" s="40"/>
      <c r="J449" s="40"/>
      <c r="K449" s="40"/>
      <c r="L449" s="126">
        <v>43590890.759999998</v>
      </c>
      <c r="M449" s="126"/>
      <c r="N449" s="126"/>
      <c r="O449" s="126"/>
      <c r="P449" s="126"/>
    </row>
    <row r="450" spans="1:21" s="1" customFormat="1" ht="17.25" customHeight="1" x14ac:dyDescent="0.25">
      <c r="A450" s="40" t="s">
        <v>266</v>
      </c>
      <c r="B450" s="40"/>
      <c r="C450" s="40"/>
      <c r="D450" s="40"/>
      <c r="E450" s="40"/>
      <c r="F450" s="40"/>
      <c r="G450" s="40"/>
      <c r="H450" s="40"/>
      <c r="I450" s="40"/>
      <c r="J450" s="40"/>
      <c r="K450" s="40"/>
      <c r="L450" s="126">
        <v>0</v>
      </c>
      <c r="M450" s="126"/>
      <c r="N450" s="126"/>
      <c r="O450" s="126"/>
      <c r="P450" s="126"/>
    </row>
    <row r="451" spans="1:21" s="1" customFormat="1" ht="18" customHeight="1" x14ac:dyDescent="0.25">
      <c r="A451" s="40" t="s">
        <v>267</v>
      </c>
      <c r="B451" s="40"/>
      <c r="C451" s="40"/>
      <c r="D451" s="40"/>
      <c r="E451" s="40"/>
      <c r="F451" s="40"/>
      <c r="G451" s="40"/>
      <c r="H451" s="40"/>
      <c r="I451" s="40"/>
      <c r="J451" s="40"/>
      <c r="K451" s="40"/>
      <c r="L451" s="126">
        <v>118403876</v>
      </c>
      <c r="M451" s="126"/>
      <c r="N451" s="126"/>
      <c r="O451" s="126"/>
      <c r="P451" s="126"/>
    </row>
    <row r="452" spans="1:21" ht="19.5" customHeight="1" x14ac:dyDescent="0.25">
      <c r="A452" s="40" t="s">
        <v>268</v>
      </c>
      <c r="B452" s="40"/>
      <c r="C452" s="40"/>
      <c r="D452" s="40"/>
      <c r="E452" s="40"/>
      <c r="F452" s="40"/>
      <c r="G452" s="40"/>
      <c r="H452" s="40"/>
      <c r="I452" s="40"/>
      <c r="J452" s="40"/>
      <c r="K452" s="40"/>
      <c r="L452" s="126">
        <v>0</v>
      </c>
      <c r="M452" s="126"/>
      <c r="N452" s="126"/>
      <c r="O452" s="126"/>
      <c r="P452" s="126"/>
    </row>
    <row r="453" spans="1:21" ht="18.75" customHeight="1" x14ac:dyDescent="0.25">
      <c r="A453" s="51" t="s">
        <v>374</v>
      </c>
      <c r="B453" s="52"/>
      <c r="C453" s="52"/>
      <c r="D453" s="52"/>
      <c r="E453" s="52"/>
      <c r="F453" s="52"/>
      <c r="G453" s="52"/>
      <c r="H453" s="52"/>
      <c r="I453" s="52"/>
      <c r="J453" s="52"/>
      <c r="K453" s="53"/>
      <c r="L453" s="126">
        <v>3288368</v>
      </c>
      <c r="M453" s="126"/>
      <c r="N453" s="126"/>
      <c r="O453" s="126"/>
      <c r="P453" s="126"/>
    </row>
    <row r="454" spans="1:21" ht="17.25" customHeight="1" x14ac:dyDescent="0.25">
      <c r="A454" s="51" t="s">
        <v>269</v>
      </c>
      <c r="B454" s="52"/>
      <c r="C454" s="52"/>
      <c r="D454" s="52"/>
      <c r="E454" s="52"/>
      <c r="F454" s="52"/>
      <c r="G454" s="52"/>
      <c r="H454" s="52"/>
      <c r="I454" s="52"/>
      <c r="J454" s="52"/>
      <c r="K454" s="53"/>
      <c r="L454" s="173">
        <v>1856529.63</v>
      </c>
      <c r="M454" s="174"/>
      <c r="N454" s="174"/>
      <c r="O454" s="174"/>
      <c r="P454" s="175"/>
    </row>
    <row r="455" spans="1:21" ht="18" customHeight="1" x14ac:dyDescent="0.25">
      <c r="A455" s="40" t="s">
        <v>270</v>
      </c>
      <c r="B455" s="40"/>
      <c r="C455" s="40"/>
      <c r="D455" s="40"/>
      <c r="E455" s="40"/>
      <c r="F455" s="40"/>
      <c r="G455" s="40"/>
      <c r="H455" s="40"/>
      <c r="I455" s="40"/>
      <c r="J455" s="40"/>
      <c r="K455" s="40"/>
      <c r="L455" s="126">
        <v>989863030.57000005</v>
      </c>
      <c r="M455" s="126"/>
      <c r="N455" s="126"/>
      <c r="O455" s="126"/>
      <c r="P455" s="126"/>
    </row>
    <row r="456" spans="1:21" ht="16.5" customHeight="1" x14ac:dyDescent="0.25">
      <c r="A456" s="40" t="s">
        <v>271</v>
      </c>
      <c r="B456" s="40"/>
      <c r="C456" s="40"/>
      <c r="D456" s="40"/>
      <c r="E456" s="40"/>
      <c r="F456" s="40"/>
      <c r="G456" s="40"/>
      <c r="H456" s="40"/>
      <c r="I456" s="40"/>
      <c r="J456" s="40"/>
      <c r="K456" s="40"/>
      <c r="L456" s="126">
        <v>387131899.50999999</v>
      </c>
      <c r="M456" s="126"/>
      <c r="N456" s="126"/>
      <c r="O456" s="126"/>
      <c r="P456" s="126"/>
    </row>
    <row r="457" spans="1:21" ht="16.5" customHeight="1" x14ac:dyDescent="0.25">
      <c r="A457" s="51" t="s">
        <v>272</v>
      </c>
      <c r="B457" s="52"/>
      <c r="C457" s="52"/>
      <c r="D457" s="52"/>
      <c r="E457" s="52"/>
      <c r="F457" s="52"/>
      <c r="G457" s="52"/>
      <c r="H457" s="52"/>
      <c r="I457" s="52"/>
      <c r="J457" s="52"/>
      <c r="K457" s="53"/>
      <c r="L457" s="117">
        <v>0</v>
      </c>
      <c r="M457" s="118"/>
      <c r="N457" s="118"/>
      <c r="O457" s="118"/>
      <c r="P457" s="119"/>
    </row>
    <row r="458" spans="1:21" ht="16.5" customHeight="1" x14ac:dyDescent="0.25">
      <c r="A458" s="51" t="s">
        <v>273</v>
      </c>
      <c r="B458" s="52"/>
      <c r="C458" s="52"/>
      <c r="D458" s="52"/>
      <c r="E458" s="52"/>
      <c r="F458" s="52"/>
      <c r="G458" s="52"/>
      <c r="H458" s="52"/>
      <c r="I458" s="52"/>
      <c r="J458" s="52"/>
      <c r="K458" s="53"/>
      <c r="L458" s="117">
        <v>0</v>
      </c>
      <c r="M458" s="118"/>
      <c r="N458" s="118"/>
      <c r="O458" s="118"/>
      <c r="P458" s="119"/>
    </row>
    <row r="459" spans="1:21" ht="15.75" customHeight="1" x14ac:dyDescent="0.25">
      <c r="A459" s="51" t="s">
        <v>274</v>
      </c>
      <c r="B459" s="52"/>
      <c r="C459" s="52"/>
      <c r="D459" s="52"/>
      <c r="E459" s="52"/>
      <c r="F459" s="52"/>
      <c r="G459" s="52"/>
      <c r="H459" s="52"/>
      <c r="I459" s="52"/>
      <c r="J459" s="52"/>
      <c r="K459" s="53"/>
      <c r="L459" s="117">
        <v>0</v>
      </c>
      <c r="M459" s="118"/>
      <c r="N459" s="118"/>
      <c r="O459" s="118"/>
      <c r="P459" s="119"/>
    </row>
    <row r="460" spans="1:21" ht="17.25" customHeight="1" x14ac:dyDescent="0.25">
      <c r="A460" s="51" t="s">
        <v>275</v>
      </c>
      <c r="B460" s="52"/>
      <c r="C460" s="52"/>
      <c r="D460" s="52"/>
      <c r="E460" s="52"/>
      <c r="F460" s="52"/>
      <c r="G460" s="52"/>
      <c r="H460" s="52"/>
      <c r="I460" s="52"/>
      <c r="J460" s="52"/>
      <c r="K460" s="53"/>
      <c r="L460" s="117">
        <v>0</v>
      </c>
      <c r="M460" s="118"/>
      <c r="N460" s="118"/>
      <c r="O460" s="118"/>
      <c r="P460" s="119"/>
    </row>
    <row r="461" spans="1:21" ht="17.25" customHeight="1" x14ac:dyDescent="0.25">
      <c r="A461" s="51" t="s">
        <v>276</v>
      </c>
      <c r="B461" s="52"/>
      <c r="C461" s="52"/>
      <c r="D461" s="52"/>
      <c r="E461" s="52"/>
      <c r="F461" s="52"/>
      <c r="G461" s="52"/>
      <c r="H461" s="52"/>
      <c r="I461" s="52"/>
      <c r="J461" s="52"/>
      <c r="K461" s="53"/>
      <c r="L461" s="117">
        <v>0</v>
      </c>
      <c r="M461" s="118"/>
      <c r="N461" s="118"/>
      <c r="O461" s="118"/>
      <c r="P461" s="119"/>
    </row>
    <row r="462" spans="1:21" ht="18" customHeight="1" x14ac:dyDescent="0.25">
      <c r="A462" s="40" t="s">
        <v>301</v>
      </c>
      <c r="B462" s="40"/>
      <c r="C462" s="40"/>
      <c r="D462" s="40"/>
      <c r="E462" s="40"/>
      <c r="F462" s="40"/>
      <c r="G462" s="40"/>
      <c r="H462" s="40"/>
      <c r="I462" s="40"/>
      <c r="J462" s="40"/>
      <c r="K462" s="40"/>
      <c r="L462" s="126">
        <v>5530114.7300000004</v>
      </c>
      <c r="M462" s="126"/>
      <c r="N462" s="126"/>
      <c r="O462" s="126"/>
      <c r="P462" s="126"/>
      <c r="R462" s="2"/>
      <c r="T462" s="2"/>
      <c r="U462" s="2"/>
    </row>
    <row r="463" spans="1:21" ht="17.25" customHeight="1" x14ac:dyDescent="0.25">
      <c r="A463" s="51" t="s">
        <v>277</v>
      </c>
      <c r="B463" s="52"/>
      <c r="C463" s="52"/>
      <c r="D463" s="52"/>
      <c r="E463" s="52"/>
      <c r="F463" s="52"/>
      <c r="G463" s="52"/>
      <c r="H463" s="52"/>
      <c r="I463" s="52"/>
      <c r="J463" s="52"/>
      <c r="K463" s="53"/>
      <c r="L463" s="117">
        <v>8496542.7300000004</v>
      </c>
      <c r="M463" s="118"/>
      <c r="N463" s="118"/>
      <c r="O463" s="118"/>
      <c r="P463" s="119"/>
    </row>
    <row r="464" spans="1:21" ht="18.75" customHeight="1" x14ac:dyDescent="0.25">
      <c r="A464" s="40" t="s">
        <v>302</v>
      </c>
      <c r="B464" s="40"/>
      <c r="C464" s="40"/>
      <c r="D464" s="40"/>
      <c r="E464" s="40"/>
      <c r="F464" s="40"/>
      <c r="G464" s="40"/>
      <c r="H464" s="40"/>
      <c r="I464" s="40"/>
      <c r="J464" s="40"/>
      <c r="K464" s="40"/>
      <c r="L464" s="126">
        <v>9984384</v>
      </c>
      <c r="M464" s="126"/>
      <c r="N464" s="126"/>
      <c r="O464" s="126"/>
      <c r="P464" s="126"/>
    </row>
    <row r="465" spans="1:16" x14ac:dyDescent="0.25">
      <c r="A465" s="162"/>
      <c r="B465" s="163"/>
      <c r="C465" s="163"/>
      <c r="D465" s="163"/>
      <c r="E465" s="163"/>
      <c r="F465" s="163"/>
      <c r="G465" s="163"/>
      <c r="H465" s="163"/>
      <c r="I465" s="163"/>
      <c r="J465" s="163"/>
      <c r="K465" s="163"/>
      <c r="L465" s="163"/>
      <c r="M465" s="163"/>
      <c r="N465" s="163"/>
      <c r="O465" s="163"/>
      <c r="P465" s="164"/>
    </row>
    <row r="466" spans="1:16" ht="21" customHeight="1" x14ac:dyDescent="0.25">
      <c r="A466" s="121" t="s">
        <v>294</v>
      </c>
      <c r="B466" s="121"/>
      <c r="C466" s="121"/>
      <c r="D466" s="121"/>
      <c r="E466" s="121"/>
      <c r="F466" s="121"/>
      <c r="G466" s="121"/>
      <c r="H466" s="121"/>
      <c r="I466" s="121"/>
      <c r="J466" s="121"/>
      <c r="K466" s="121"/>
      <c r="L466" s="171">
        <f>SUM(L467:P473)</f>
        <v>682248789.03999996</v>
      </c>
      <c r="M466" s="171"/>
      <c r="N466" s="171"/>
      <c r="O466" s="171"/>
      <c r="P466" s="171"/>
    </row>
    <row r="467" spans="1:16" x14ac:dyDescent="0.25">
      <c r="A467" s="155" t="s">
        <v>278</v>
      </c>
      <c r="B467" s="155"/>
      <c r="C467" s="155"/>
      <c r="D467" s="155"/>
      <c r="E467" s="155"/>
      <c r="F467" s="155"/>
      <c r="G467" s="155"/>
      <c r="H467" s="155"/>
      <c r="I467" s="155"/>
      <c r="J467" s="155"/>
      <c r="K467" s="155"/>
      <c r="L467" s="160">
        <v>54900193.590000004</v>
      </c>
      <c r="M467" s="160"/>
      <c r="N467" s="160"/>
      <c r="O467" s="160"/>
      <c r="P467" s="160"/>
    </row>
    <row r="468" spans="1:16" x14ac:dyDescent="0.25">
      <c r="A468" s="155" t="s">
        <v>279</v>
      </c>
      <c r="B468" s="155"/>
      <c r="C468" s="155"/>
      <c r="D468" s="155"/>
      <c r="E468" s="155"/>
      <c r="F468" s="155"/>
      <c r="G468" s="155"/>
      <c r="H468" s="155"/>
      <c r="I468" s="155"/>
      <c r="J468" s="155"/>
      <c r="K468" s="155"/>
      <c r="L468" s="160">
        <v>0</v>
      </c>
      <c r="M468" s="160"/>
      <c r="N468" s="160"/>
      <c r="O468" s="160"/>
      <c r="P468" s="160"/>
    </row>
    <row r="469" spans="1:16" x14ac:dyDescent="0.25">
      <c r="A469" s="155" t="s">
        <v>365</v>
      </c>
      <c r="B469" s="155"/>
      <c r="C469" s="155"/>
      <c r="D469" s="155"/>
      <c r="E469" s="155"/>
      <c r="F469" s="155"/>
      <c r="G469" s="155"/>
      <c r="H469" s="155"/>
      <c r="I469" s="155"/>
      <c r="J469" s="155"/>
      <c r="K469" s="155"/>
      <c r="L469" s="160">
        <v>0</v>
      </c>
      <c r="M469" s="160"/>
      <c r="N469" s="160"/>
      <c r="O469" s="160"/>
      <c r="P469" s="160"/>
    </row>
    <row r="470" spans="1:16" x14ac:dyDescent="0.25">
      <c r="A470" s="172" t="s">
        <v>280</v>
      </c>
      <c r="B470" s="172"/>
      <c r="C470" s="172"/>
      <c r="D470" s="172"/>
      <c r="E470" s="172"/>
      <c r="F470" s="172"/>
      <c r="G470" s="172"/>
      <c r="H470" s="172"/>
      <c r="I470" s="172"/>
      <c r="J470" s="172"/>
      <c r="K470" s="172"/>
      <c r="L470" s="160">
        <v>44273002.030000001</v>
      </c>
      <c r="M470" s="160"/>
      <c r="N470" s="160"/>
      <c r="O470" s="160"/>
      <c r="P470" s="160"/>
    </row>
    <row r="471" spans="1:16" x14ac:dyDescent="0.25">
      <c r="A471" s="155" t="s">
        <v>297</v>
      </c>
      <c r="B471" s="155"/>
      <c r="C471" s="155"/>
      <c r="D471" s="155"/>
      <c r="E471" s="155"/>
      <c r="F471" s="155"/>
      <c r="G471" s="155"/>
      <c r="H471" s="155"/>
      <c r="I471" s="155"/>
      <c r="J471" s="155"/>
      <c r="K471" s="155"/>
      <c r="L471" s="160">
        <v>583075593.41999996</v>
      </c>
      <c r="M471" s="160"/>
      <c r="N471" s="160"/>
      <c r="O471" s="160"/>
      <c r="P471" s="160"/>
    </row>
    <row r="472" spans="1:16" x14ac:dyDescent="0.25">
      <c r="A472" s="155" t="s">
        <v>303</v>
      </c>
      <c r="B472" s="155"/>
      <c r="C472" s="155"/>
      <c r="D472" s="155"/>
      <c r="E472" s="155"/>
      <c r="F472" s="155"/>
      <c r="G472" s="155"/>
      <c r="H472" s="155"/>
      <c r="I472" s="155"/>
      <c r="J472" s="155"/>
      <c r="K472" s="155"/>
      <c r="L472" s="160">
        <v>0</v>
      </c>
      <c r="M472" s="160"/>
      <c r="N472" s="160"/>
      <c r="O472" s="160"/>
      <c r="P472" s="160"/>
    </row>
    <row r="473" spans="1:16" ht="17.25" customHeight="1" x14ac:dyDescent="0.25">
      <c r="A473" s="155" t="s">
        <v>351</v>
      </c>
      <c r="B473" s="155"/>
      <c r="C473" s="155"/>
      <c r="D473" s="155"/>
      <c r="E473" s="155"/>
      <c r="F473" s="155"/>
      <c r="G473" s="155"/>
      <c r="H473" s="155"/>
      <c r="I473" s="155"/>
      <c r="J473" s="155"/>
      <c r="K473" s="155"/>
      <c r="L473" s="160">
        <v>0</v>
      </c>
      <c r="M473" s="160"/>
      <c r="N473" s="160"/>
      <c r="O473" s="160"/>
      <c r="P473" s="160"/>
    </row>
    <row r="474" spans="1:16" ht="17.25" customHeight="1" x14ac:dyDescent="0.25">
      <c r="A474" s="162"/>
      <c r="B474" s="163"/>
      <c r="C474" s="163"/>
      <c r="D474" s="163"/>
      <c r="E474" s="163"/>
      <c r="F474" s="163"/>
      <c r="G474" s="163"/>
      <c r="H474" s="163"/>
      <c r="I474" s="163"/>
      <c r="J474" s="163"/>
      <c r="K474" s="163"/>
      <c r="L474" s="163"/>
      <c r="M474" s="163"/>
      <c r="N474" s="163"/>
      <c r="O474" s="163"/>
      <c r="P474" s="164"/>
    </row>
    <row r="475" spans="1:16" ht="18" customHeight="1" x14ac:dyDescent="0.25">
      <c r="A475" s="121" t="s">
        <v>281</v>
      </c>
      <c r="B475" s="121"/>
      <c r="C475" s="121"/>
      <c r="D475" s="121"/>
      <c r="E475" s="121"/>
      <c r="F475" s="121"/>
      <c r="G475" s="121"/>
      <c r="H475" s="121"/>
      <c r="I475" s="121"/>
      <c r="J475" s="121"/>
      <c r="K475" s="121"/>
      <c r="L475" s="171">
        <f>+L441-L443+L466</f>
        <v>3927878451.0599995</v>
      </c>
      <c r="M475" s="171"/>
      <c r="N475" s="171"/>
      <c r="O475" s="171"/>
      <c r="P475" s="171"/>
    </row>
    <row r="476" spans="1:16" s="1" customFormat="1" ht="9.75" customHeight="1" x14ac:dyDescent="0.25">
      <c r="A476" s="84"/>
      <c r="B476" s="84"/>
      <c r="C476" s="84"/>
      <c r="D476" s="84"/>
      <c r="E476" s="84"/>
      <c r="F476" s="84"/>
      <c r="G476" s="84"/>
      <c r="H476" s="84"/>
      <c r="I476" s="84"/>
      <c r="J476" s="84"/>
      <c r="K476" s="84"/>
      <c r="L476" s="84"/>
      <c r="M476" s="84"/>
      <c r="N476" s="84"/>
      <c r="O476" s="84"/>
      <c r="P476" s="84"/>
    </row>
    <row r="477" spans="1:16" s="1" customFormat="1" ht="45" customHeight="1" x14ac:dyDescent="0.25">
      <c r="A477" s="48" t="s">
        <v>422</v>
      </c>
      <c r="B477" s="49"/>
      <c r="C477" s="49"/>
      <c r="D477" s="49"/>
      <c r="E477" s="49"/>
      <c r="F477" s="49"/>
      <c r="G477" s="49"/>
      <c r="H477" s="49"/>
      <c r="I477" s="49"/>
      <c r="J477" s="49"/>
      <c r="K477" s="49"/>
      <c r="L477" s="49"/>
      <c r="M477" s="49"/>
      <c r="N477" s="49"/>
      <c r="O477" s="49"/>
      <c r="P477" s="50"/>
    </row>
    <row r="478" spans="1:16" s="1" customFormat="1" ht="21.75" customHeight="1" x14ac:dyDescent="0.25">
      <c r="A478" s="157"/>
      <c r="B478" s="158"/>
      <c r="C478" s="158"/>
      <c r="D478" s="158"/>
      <c r="E478" s="158"/>
      <c r="F478" s="158"/>
      <c r="G478" s="158"/>
      <c r="H478" s="158"/>
      <c r="I478" s="158"/>
      <c r="J478" s="158"/>
      <c r="K478" s="158"/>
      <c r="L478" s="158"/>
      <c r="M478" s="158"/>
      <c r="N478" s="158"/>
      <c r="O478" s="158"/>
      <c r="P478" s="159"/>
    </row>
    <row r="479" spans="1:16" s="1" customFormat="1" ht="24.75" customHeight="1" x14ac:dyDescent="0.25">
      <c r="A479" s="165" t="s">
        <v>197</v>
      </c>
      <c r="B479" s="166"/>
      <c r="C479" s="166"/>
      <c r="D479" s="166"/>
      <c r="E479" s="166"/>
      <c r="F479" s="166"/>
      <c r="G479" s="166"/>
      <c r="H479" s="166"/>
      <c r="I479" s="166"/>
      <c r="J479" s="166"/>
      <c r="K479" s="166"/>
      <c r="L479" s="166"/>
      <c r="M479" s="166"/>
      <c r="N479" s="166"/>
      <c r="O479" s="166"/>
      <c r="P479" s="167"/>
    </row>
    <row r="480" spans="1:16" s="1" customFormat="1" ht="18" customHeight="1" x14ac:dyDescent="0.25">
      <c r="A480" s="168"/>
      <c r="B480" s="169"/>
      <c r="C480" s="169"/>
      <c r="D480" s="169"/>
      <c r="E480" s="169"/>
      <c r="F480" s="169"/>
      <c r="G480" s="169"/>
      <c r="H480" s="169"/>
      <c r="I480" s="169"/>
      <c r="J480" s="169"/>
      <c r="K480" s="169"/>
      <c r="L480" s="169"/>
      <c r="M480" s="169"/>
      <c r="N480" s="169"/>
      <c r="O480" s="169"/>
      <c r="P480" s="170"/>
    </row>
    <row r="481" spans="1:16" s="1" customFormat="1" ht="21" customHeight="1" x14ac:dyDescent="0.25">
      <c r="A481" s="73" t="s">
        <v>75</v>
      </c>
      <c r="B481" s="73"/>
      <c r="C481" s="73"/>
      <c r="D481" s="73"/>
      <c r="E481" s="73"/>
      <c r="F481" s="73"/>
      <c r="G481" s="73"/>
      <c r="H481" s="73"/>
      <c r="I481" s="73"/>
      <c r="J481" s="73"/>
      <c r="K481" s="73"/>
      <c r="L481" s="73"/>
      <c r="M481" s="73"/>
      <c r="N481" s="73"/>
      <c r="O481" s="73"/>
      <c r="P481" s="73"/>
    </row>
    <row r="482" spans="1:16" s="1" customFormat="1" ht="15.75" x14ac:dyDescent="0.25">
      <c r="A482" s="68"/>
      <c r="B482" s="69"/>
      <c r="C482" s="69"/>
      <c r="D482" s="69"/>
      <c r="E482" s="69"/>
      <c r="F482" s="69"/>
      <c r="G482" s="69"/>
      <c r="H482" s="69"/>
      <c r="I482" s="69"/>
      <c r="J482" s="69"/>
      <c r="K482" s="69"/>
      <c r="L482" s="69"/>
      <c r="M482" s="69"/>
      <c r="N482" s="69"/>
      <c r="O482" s="69"/>
      <c r="P482" s="70"/>
    </row>
    <row r="483" spans="1:16" s="1" customFormat="1" ht="28.5" customHeight="1" x14ac:dyDescent="0.25">
      <c r="A483" s="138" t="s">
        <v>116</v>
      </c>
      <c r="B483" s="138"/>
      <c r="C483" s="138"/>
      <c r="D483" s="138"/>
      <c r="E483" s="87" t="s">
        <v>117</v>
      </c>
      <c r="F483" s="87"/>
      <c r="G483" s="138" t="s">
        <v>119</v>
      </c>
      <c r="H483" s="138"/>
      <c r="I483" s="138"/>
      <c r="J483" s="138"/>
      <c r="K483" s="138"/>
      <c r="L483" s="138" t="s">
        <v>118</v>
      </c>
      <c r="M483" s="138"/>
      <c r="N483" s="138"/>
      <c r="O483" s="138"/>
      <c r="P483" s="138"/>
    </row>
    <row r="484" spans="1:16" s="1" customFormat="1" ht="18.75" customHeight="1" x14ac:dyDescent="0.25">
      <c r="A484" s="161" t="s">
        <v>32</v>
      </c>
      <c r="B484" s="161"/>
      <c r="C484" s="161"/>
      <c r="D484" s="161"/>
      <c r="E484" s="116">
        <v>3</v>
      </c>
      <c r="F484" s="116"/>
      <c r="G484" s="60" t="s">
        <v>123</v>
      </c>
      <c r="H484" s="60"/>
      <c r="I484" s="60"/>
      <c r="J484" s="60"/>
      <c r="K484" s="60"/>
      <c r="L484" s="60">
        <v>46464811.630000003</v>
      </c>
      <c r="M484" s="60"/>
      <c r="N484" s="60"/>
      <c r="O484" s="60"/>
      <c r="P484" s="60"/>
    </row>
    <row r="485" spans="1:16" s="1" customFormat="1" ht="5.25" hidden="1" customHeight="1" x14ac:dyDescent="0.25">
      <c r="A485" s="32" t="s">
        <v>24</v>
      </c>
      <c r="B485" s="32"/>
      <c r="C485" s="32"/>
      <c r="D485" s="32"/>
      <c r="E485" s="156">
        <v>128</v>
      </c>
      <c r="F485" s="156"/>
      <c r="G485" s="156">
        <v>0</v>
      </c>
      <c r="H485" s="156"/>
      <c r="I485" s="140" t="s">
        <v>128</v>
      </c>
      <c r="J485" s="140"/>
      <c r="K485" s="140"/>
      <c r="L485" s="60">
        <v>0</v>
      </c>
      <c r="M485" s="60"/>
      <c r="N485" s="60"/>
      <c r="O485" s="60"/>
      <c r="P485" s="60"/>
    </row>
    <row r="486" spans="1:16" s="1" customFormat="1" ht="18" customHeight="1" x14ac:dyDescent="0.25">
      <c r="A486" s="161" t="s">
        <v>24</v>
      </c>
      <c r="B486" s="161"/>
      <c r="C486" s="161"/>
      <c r="D486" s="161"/>
      <c r="E486" s="156"/>
      <c r="F486" s="156"/>
      <c r="G486" s="156">
        <v>27</v>
      </c>
      <c r="H486" s="156"/>
      <c r="I486" s="140" t="s">
        <v>120</v>
      </c>
      <c r="J486" s="140"/>
      <c r="K486" s="140"/>
      <c r="L486" s="139">
        <v>85093702.560000002</v>
      </c>
      <c r="M486" s="139"/>
      <c r="N486" s="139"/>
      <c r="O486" s="139"/>
      <c r="P486" s="139"/>
    </row>
    <row r="487" spans="1:16" s="1" customFormat="1" ht="17.25" customHeight="1" x14ac:dyDescent="0.25">
      <c r="A487" s="161"/>
      <c r="B487" s="161"/>
      <c r="C487" s="161"/>
      <c r="D487" s="161"/>
      <c r="E487" s="156"/>
      <c r="F487" s="156"/>
      <c r="G487" s="156">
        <v>6</v>
      </c>
      <c r="H487" s="156"/>
      <c r="I487" s="140" t="s">
        <v>121</v>
      </c>
      <c r="J487" s="140"/>
      <c r="K487" s="140"/>
      <c r="L487" s="139">
        <v>2957245.13</v>
      </c>
      <c r="M487" s="139"/>
      <c r="N487" s="139"/>
      <c r="O487" s="139"/>
      <c r="P487" s="139"/>
    </row>
    <row r="488" spans="1:16" s="1" customFormat="1" ht="21.75" customHeight="1" x14ac:dyDescent="0.25">
      <c r="A488" s="161"/>
      <c r="B488" s="161"/>
      <c r="C488" s="161"/>
      <c r="D488" s="161"/>
      <c r="E488" s="156"/>
      <c r="F488" s="156"/>
      <c r="G488" s="156">
        <v>95</v>
      </c>
      <c r="H488" s="156"/>
      <c r="I488" s="140" t="s">
        <v>122</v>
      </c>
      <c r="J488" s="140"/>
      <c r="K488" s="140"/>
      <c r="L488" s="139">
        <v>88107214.579999998</v>
      </c>
      <c r="M488" s="139"/>
      <c r="N488" s="139"/>
      <c r="O488" s="139"/>
      <c r="P488" s="139"/>
    </row>
    <row r="489" spans="1:16" s="1" customFormat="1" ht="18.75" customHeight="1" x14ac:dyDescent="0.25">
      <c r="A489" s="62" t="s">
        <v>124</v>
      </c>
      <c r="B489" s="62"/>
      <c r="C489" s="62"/>
      <c r="D489" s="62"/>
      <c r="E489" s="62"/>
      <c r="F489" s="62"/>
      <c r="G489" s="62"/>
      <c r="H489" s="62"/>
      <c r="I489" s="62"/>
      <c r="J489" s="62"/>
      <c r="K489" s="62"/>
      <c r="L489" s="150">
        <f>SUM(L484:P488)</f>
        <v>222622973.89999998</v>
      </c>
      <c r="M489" s="150"/>
      <c r="N489" s="150"/>
      <c r="O489" s="150"/>
      <c r="P489" s="150"/>
    </row>
    <row r="490" spans="1:16" s="1" customFormat="1" x14ac:dyDescent="0.25">
      <c r="A490" s="84"/>
      <c r="B490" s="84"/>
      <c r="C490" s="84"/>
      <c r="D490" s="84"/>
      <c r="E490" s="84"/>
      <c r="F490" s="84"/>
      <c r="G490" s="84"/>
      <c r="H490" s="84"/>
      <c r="I490" s="84"/>
      <c r="J490" s="84"/>
      <c r="K490" s="84"/>
      <c r="L490" s="84"/>
      <c r="M490" s="84"/>
      <c r="N490" s="84"/>
      <c r="O490" s="84"/>
      <c r="P490" s="84"/>
    </row>
    <row r="491" spans="1:16" s="1" customFormat="1" x14ac:dyDescent="0.25">
      <c r="A491" s="57" t="s">
        <v>304</v>
      </c>
      <c r="B491" s="58"/>
      <c r="C491" s="58"/>
      <c r="D491" s="58"/>
      <c r="E491" s="58"/>
      <c r="F491" s="58"/>
      <c r="G491" s="58"/>
      <c r="H491" s="58"/>
      <c r="I491" s="58"/>
      <c r="J491" s="58"/>
      <c r="K491" s="58"/>
      <c r="L491" s="58"/>
      <c r="M491" s="58"/>
      <c r="N491" s="58"/>
      <c r="O491" s="58"/>
      <c r="P491" s="59"/>
    </row>
    <row r="492" spans="1:16" s="1" customFormat="1" ht="20.25" customHeight="1" x14ac:dyDescent="0.25">
      <c r="A492" s="42" t="s">
        <v>289</v>
      </c>
      <c r="B492" s="42"/>
      <c r="C492" s="42"/>
      <c r="D492" s="42"/>
      <c r="E492" s="42"/>
      <c r="F492" s="42"/>
      <c r="G492" s="42"/>
      <c r="H492" s="42"/>
      <c r="I492" s="42"/>
      <c r="J492" s="42"/>
      <c r="K492" s="42"/>
      <c r="L492" s="42"/>
      <c r="M492" s="42"/>
      <c r="N492" s="42"/>
      <c r="O492" s="42"/>
      <c r="P492" s="42"/>
    </row>
    <row r="493" spans="1:16" s="1" customFormat="1" ht="20.25" customHeight="1" x14ac:dyDescent="0.25">
      <c r="A493" s="57"/>
      <c r="B493" s="58"/>
      <c r="C493" s="58"/>
      <c r="D493" s="58"/>
      <c r="E493" s="58"/>
      <c r="F493" s="58"/>
      <c r="G493" s="58"/>
      <c r="H493" s="58"/>
      <c r="I493" s="58"/>
      <c r="J493" s="58"/>
      <c r="K493" s="58"/>
      <c r="L493" s="58"/>
      <c r="M493" s="58"/>
      <c r="N493" s="58"/>
      <c r="O493" s="58"/>
      <c r="P493" s="59"/>
    </row>
    <row r="494" spans="1:16" s="1" customFormat="1" ht="22.5" customHeight="1" x14ac:dyDescent="0.25">
      <c r="A494" s="147" t="s">
        <v>36</v>
      </c>
      <c r="B494" s="148"/>
      <c r="C494" s="148"/>
      <c r="D494" s="148"/>
      <c r="E494" s="148"/>
      <c r="F494" s="148"/>
      <c r="G494" s="148"/>
      <c r="H494" s="148"/>
      <c r="I494" s="148"/>
      <c r="J494" s="149"/>
      <c r="K494" s="147">
        <v>2024</v>
      </c>
      <c r="L494" s="148"/>
      <c r="M494" s="148"/>
      <c r="N494" s="148"/>
      <c r="O494" s="148"/>
      <c r="P494" s="149"/>
    </row>
    <row r="495" spans="1:16" s="1" customFormat="1" x14ac:dyDescent="0.25">
      <c r="A495" s="141" t="s">
        <v>282</v>
      </c>
      <c r="B495" s="142"/>
      <c r="C495" s="142"/>
      <c r="D495" s="142"/>
      <c r="E495" s="142"/>
      <c r="F495" s="142"/>
      <c r="G495" s="142"/>
      <c r="H495" s="142"/>
      <c r="I495" s="142"/>
      <c r="J495" s="143"/>
      <c r="K495" s="144">
        <v>3628417600.21</v>
      </c>
      <c r="L495" s="145"/>
      <c r="M495" s="145"/>
      <c r="N495" s="145"/>
      <c r="O495" s="145"/>
      <c r="P495" s="146"/>
    </row>
    <row r="496" spans="1:16" s="1" customFormat="1" x14ac:dyDescent="0.25">
      <c r="A496" s="141" t="s">
        <v>331</v>
      </c>
      <c r="B496" s="142"/>
      <c r="C496" s="142"/>
      <c r="D496" s="142"/>
      <c r="E496" s="142"/>
      <c r="F496" s="142"/>
      <c r="G496" s="142"/>
      <c r="H496" s="142"/>
      <c r="I496" s="142"/>
      <c r="J496" s="143"/>
      <c r="K496" s="144">
        <v>0</v>
      </c>
      <c r="L496" s="145"/>
      <c r="M496" s="145"/>
      <c r="N496" s="145"/>
      <c r="O496" s="145"/>
      <c r="P496" s="146"/>
    </row>
    <row r="497" spans="1:16" s="1" customFormat="1" x14ac:dyDescent="0.25">
      <c r="A497" s="141" t="s">
        <v>283</v>
      </c>
      <c r="B497" s="142"/>
      <c r="C497" s="142"/>
      <c r="D497" s="142"/>
      <c r="E497" s="142"/>
      <c r="F497" s="142"/>
      <c r="G497" s="142"/>
      <c r="H497" s="142"/>
      <c r="I497" s="142"/>
      <c r="J497" s="143"/>
      <c r="K497" s="144">
        <v>611018922.41999996</v>
      </c>
      <c r="L497" s="145"/>
      <c r="M497" s="145"/>
      <c r="N497" s="145"/>
      <c r="O497" s="145"/>
      <c r="P497" s="146"/>
    </row>
    <row r="498" spans="1:16" s="1" customFormat="1" x14ac:dyDescent="0.25">
      <c r="A498" s="141" t="s">
        <v>332</v>
      </c>
      <c r="B498" s="142"/>
      <c r="C498" s="142"/>
      <c r="D498" s="142"/>
      <c r="E498" s="142"/>
      <c r="F498" s="142"/>
      <c r="G498" s="142"/>
      <c r="H498" s="142"/>
      <c r="I498" s="142"/>
      <c r="J498" s="143"/>
      <c r="K498" s="144">
        <v>4239436522.6300001</v>
      </c>
      <c r="L498" s="145"/>
      <c r="M498" s="145"/>
      <c r="N498" s="145"/>
      <c r="O498" s="145"/>
      <c r="P498" s="146"/>
    </row>
    <row r="499" spans="1:16" s="1" customFormat="1" x14ac:dyDescent="0.25">
      <c r="A499" s="141" t="s">
        <v>333</v>
      </c>
      <c r="B499" s="142"/>
      <c r="C499" s="142"/>
      <c r="D499" s="142"/>
      <c r="E499" s="142"/>
      <c r="F499" s="142"/>
      <c r="G499" s="142"/>
      <c r="H499" s="142"/>
      <c r="I499" s="142"/>
      <c r="J499" s="143"/>
      <c r="K499" s="144">
        <v>4239436522.6300001</v>
      </c>
      <c r="L499" s="145"/>
      <c r="M499" s="145"/>
      <c r="N499" s="145"/>
      <c r="O499" s="145"/>
      <c r="P499" s="146"/>
    </row>
    <row r="500" spans="1:16" s="1" customFormat="1" ht="18.75" customHeight="1" x14ac:dyDescent="0.25">
      <c r="A500" s="41"/>
      <c r="B500" s="41"/>
      <c r="C500" s="41"/>
      <c r="D500" s="41"/>
      <c r="E500" s="41"/>
      <c r="F500" s="41"/>
      <c r="G500" s="41"/>
      <c r="H500" s="41"/>
      <c r="I500" s="41"/>
      <c r="J500" s="41"/>
      <c r="K500" s="41"/>
      <c r="L500" s="41"/>
      <c r="M500" s="41"/>
      <c r="N500" s="41"/>
      <c r="O500" s="41"/>
      <c r="P500" s="41"/>
    </row>
    <row r="501" spans="1:16" s="1" customFormat="1" x14ac:dyDescent="0.25">
      <c r="A501" s="42" t="s">
        <v>288</v>
      </c>
      <c r="B501" s="42"/>
      <c r="C501" s="42"/>
      <c r="D501" s="42"/>
      <c r="E501" s="42"/>
      <c r="F501" s="42"/>
      <c r="G501" s="42"/>
      <c r="H501" s="42"/>
      <c r="I501" s="42"/>
      <c r="J501" s="42"/>
      <c r="K501" s="42"/>
      <c r="L501" s="42"/>
      <c r="M501" s="42"/>
      <c r="N501" s="42"/>
      <c r="O501" s="42"/>
      <c r="P501" s="42"/>
    </row>
    <row r="502" spans="1:16" s="1" customFormat="1" x14ac:dyDescent="0.25">
      <c r="A502" s="147" t="s">
        <v>36</v>
      </c>
      <c r="B502" s="148"/>
      <c r="C502" s="148"/>
      <c r="D502" s="148"/>
      <c r="E502" s="148"/>
      <c r="F502" s="148"/>
      <c r="G502" s="148"/>
      <c r="H502" s="148"/>
      <c r="I502" s="148"/>
      <c r="J502" s="149"/>
      <c r="K502" s="147">
        <v>2024</v>
      </c>
      <c r="L502" s="148"/>
      <c r="M502" s="148"/>
      <c r="N502" s="148"/>
      <c r="O502" s="148"/>
      <c r="P502" s="149"/>
    </row>
    <row r="503" spans="1:16" s="1" customFormat="1" x14ac:dyDescent="0.25">
      <c r="A503" s="141" t="s">
        <v>334</v>
      </c>
      <c r="B503" s="142"/>
      <c r="C503" s="142"/>
      <c r="D503" s="142"/>
      <c r="E503" s="142"/>
      <c r="F503" s="142"/>
      <c r="G503" s="142"/>
      <c r="H503" s="142"/>
      <c r="I503" s="142"/>
      <c r="J503" s="143"/>
      <c r="K503" s="144">
        <v>3628417600.21</v>
      </c>
      <c r="L503" s="145"/>
      <c r="M503" s="145"/>
      <c r="N503" s="145"/>
      <c r="O503" s="145"/>
      <c r="P503" s="146"/>
    </row>
    <row r="504" spans="1:16" s="1" customFormat="1" x14ac:dyDescent="0.25">
      <c r="A504" s="141" t="s">
        <v>284</v>
      </c>
      <c r="B504" s="142"/>
      <c r="C504" s="142"/>
      <c r="D504" s="142"/>
      <c r="E504" s="142"/>
      <c r="F504" s="142"/>
      <c r="G504" s="142"/>
      <c r="H504" s="142"/>
      <c r="I504" s="142"/>
      <c r="J504" s="143"/>
      <c r="K504" s="144">
        <v>281950385.94</v>
      </c>
      <c r="L504" s="145"/>
      <c r="M504" s="145"/>
      <c r="N504" s="145"/>
      <c r="O504" s="145"/>
      <c r="P504" s="146"/>
    </row>
    <row r="505" spans="1:16" s="1" customFormat="1" x14ac:dyDescent="0.25">
      <c r="A505" s="141" t="s">
        <v>295</v>
      </c>
      <c r="B505" s="142"/>
      <c r="C505" s="142"/>
      <c r="D505" s="142"/>
      <c r="E505" s="142"/>
      <c r="F505" s="142"/>
      <c r="G505" s="142"/>
      <c r="H505" s="142"/>
      <c r="I505" s="142"/>
      <c r="J505" s="143"/>
      <c r="K505" s="144">
        <v>1750745878.6500001</v>
      </c>
      <c r="L505" s="145"/>
      <c r="M505" s="145"/>
      <c r="N505" s="145"/>
      <c r="O505" s="145"/>
      <c r="P505" s="146"/>
    </row>
    <row r="506" spans="1:16" s="1" customFormat="1" x14ac:dyDescent="0.25">
      <c r="A506" s="141" t="s">
        <v>96</v>
      </c>
      <c r="B506" s="142"/>
      <c r="C506" s="142"/>
      <c r="D506" s="142"/>
      <c r="E506" s="142"/>
      <c r="F506" s="142"/>
      <c r="G506" s="142"/>
      <c r="H506" s="142"/>
      <c r="I506" s="142"/>
      <c r="J506" s="143"/>
      <c r="K506" s="144">
        <v>5097213092.9200001</v>
      </c>
      <c r="L506" s="145"/>
      <c r="M506" s="145"/>
      <c r="N506" s="145"/>
      <c r="O506" s="145"/>
      <c r="P506" s="146"/>
    </row>
    <row r="507" spans="1:16" s="1" customFormat="1" x14ac:dyDescent="0.25">
      <c r="A507" s="141" t="s">
        <v>285</v>
      </c>
      <c r="B507" s="142"/>
      <c r="C507" s="142"/>
      <c r="D507" s="142"/>
      <c r="E507" s="142"/>
      <c r="F507" s="142"/>
      <c r="G507" s="142"/>
      <c r="H507" s="142"/>
      <c r="I507" s="142"/>
      <c r="J507" s="143"/>
      <c r="K507" s="144">
        <v>4835411315.4899998</v>
      </c>
      <c r="L507" s="145"/>
      <c r="M507" s="145"/>
      <c r="N507" s="145"/>
      <c r="O507" s="145"/>
      <c r="P507" s="146"/>
    </row>
    <row r="508" spans="1:16" s="1" customFormat="1" ht="18" customHeight="1" x14ac:dyDescent="0.25">
      <c r="A508" s="141" t="s">
        <v>286</v>
      </c>
      <c r="B508" s="142"/>
      <c r="C508" s="142"/>
      <c r="D508" s="142"/>
      <c r="E508" s="142"/>
      <c r="F508" s="142"/>
      <c r="G508" s="142"/>
      <c r="H508" s="142"/>
      <c r="I508" s="142"/>
      <c r="J508" s="143"/>
      <c r="K508" s="144">
        <v>4835411315.4899998</v>
      </c>
      <c r="L508" s="145"/>
      <c r="M508" s="145"/>
      <c r="N508" s="145"/>
      <c r="O508" s="145"/>
      <c r="P508" s="146"/>
    </row>
    <row r="509" spans="1:16" s="1" customFormat="1" x14ac:dyDescent="0.25">
      <c r="A509" s="155" t="s">
        <v>287</v>
      </c>
      <c r="B509" s="155"/>
      <c r="C509" s="155"/>
      <c r="D509" s="155"/>
      <c r="E509" s="155"/>
      <c r="F509" s="155"/>
      <c r="G509" s="155"/>
      <c r="H509" s="155"/>
      <c r="I509" s="155"/>
      <c r="J509" s="155"/>
      <c r="K509" s="139">
        <v>4773546084.0299997</v>
      </c>
      <c r="L509" s="139"/>
      <c r="M509" s="139"/>
      <c r="N509" s="139"/>
      <c r="O509" s="139"/>
      <c r="P509" s="139"/>
    </row>
    <row r="510" spans="1:16" s="1" customFormat="1" x14ac:dyDescent="0.25">
      <c r="A510" s="154"/>
      <c r="B510" s="154"/>
      <c r="C510" s="154"/>
      <c r="D510" s="154"/>
      <c r="E510" s="154"/>
      <c r="F510" s="154"/>
      <c r="G510" s="154"/>
      <c r="H510" s="154"/>
      <c r="I510" s="154"/>
      <c r="J510" s="154"/>
      <c r="K510" s="154"/>
      <c r="L510" s="154"/>
      <c r="M510" s="154"/>
      <c r="N510" s="154"/>
      <c r="O510" s="154"/>
      <c r="P510" s="154"/>
    </row>
    <row r="511" spans="1:16" s="1" customFormat="1" x14ac:dyDescent="0.25">
      <c r="A511" s="13"/>
      <c r="B511" s="13"/>
      <c r="C511" s="13"/>
      <c r="D511" s="13"/>
      <c r="E511" s="13"/>
      <c r="F511" s="13"/>
      <c r="G511" s="13"/>
      <c r="H511" s="13"/>
      <c r="I511" s="13"/>
      <c r="J511" s="13"/>
      <c r="K511" s="13"/>
      <c r="L511" s="13"/>
      <c r="M511" s="13"/>
      <c r="N511" s="13"/>
      <c r="O511" s="13"/>
      <c r="P511" s="13"/>
    </row>
    <row r="512" spans="1:16" s="1" customFormat="1" x14ac:dyDescent="0.25">
      <c r="A512" s="13"/>
      <c r="B512" s="13"/>
      <c r="C512" s="13"/>
      <c r="D512" s="13"/>
      <c r="E512" s="13"/>
      <c r="F512" s="13"/>
      <c r="G512" s="13"/>
      <c r="H512" s="13"/>
      <c r="I512" s="13"/>
      <c r="J512" s="13"/>
      <c r="K512" s="13"/>
      <c r="L512" s="13"/>
      <c r="M512" s="13"/>
      <c r="N512" s="13"/>
      <c r="O512" s="13"/>
      <c r="P512" s="13"/>
    </row>
    <row r="513" spans="1:16" s="1" customFormat="1" x14ac:dyDescent="0.25">
      <c r="A513" s="13"/>
      <c r="B513" s="13"/>
      <c r="C513" s="13"/>
      <c r="D513" s="13"/>
      <c r="E513" s="13"/>
      <c r="F513" s="13"/>
      <c r="G513" s="13"/>
      <c r="H513" s="13"/>
      <c r="I513" s="13"/>
      <c r="J513" s="13"/>
      <c r="K513" s="13"/>
      <c r="L513" s="13"/>
      <c r="M513" s="13"/>
      <c r="N513" s="13"/>
      <c r="O513" s="13"/>
      <c r="P513" s="13"/>
    </row>
    <row r="514" spans="1:16" s="1" customFormat="1" x14ac:dyDescent="0.25">
      <c r="A514" s="13"/>
      <c r="B514" s="13"/>
      <c r="C514" s="13"/>
      <c r="D514" s="13"/>
      <c r="E514" s="13"/>
      <c r="F514" s="13"/>
      <c r="G514" s="13"/>
      <c r="H514" s="13"/>
      <c r="I514" s="13"/>
      <c r="J514" s="13"/>
      <c r="K514" s="13"/>
      <c r="L514" s="13"/>
      <c r="M514" s="13"/>
      <c r="N514" s="13"/>
      <c r="O514" s="13"/>
      <c r="P514" s="13"/>
    </row>
    <row r="515" spans="1:16" s="1" customFormat="1" x14ac:dyDescent="0.25">
      <c r="A515" s="13"/>
      <c r="B515" s="13"/>
      <c r="C515" s="13"/>
      <c r="D515" s="13"/>
      <c r="E515" s="13"/>
      <c r="F515" s="13"/>
      <c r="G515" s="13"/>
      <c r="H515" s="13"/>
      <c r="I515" s="13"/>
      <c r="J515" s="13"/>
      <c r="K515" s="13"/>
      <c r="L515" s="13"/>
      <c r="M515" s="13"/>
      <c r="N515" s="13"/>
      <c r="O515" s="13"/>
      <c r="P515" s="13"/>
    </row>
    <row r="516" spans="1:16" s="1" customFormat="1" x14ac:dyDescent="0.25">
      <c r="A516" s="13"/>
      <c r="B516" s="13"/>
      <c r="C516" s="13"/>
      <c r="D516" s="13"/>
      <c r="E516" s="13"/>
      <c r="F516" s="13"/>
      <c r="G516" s="13"/>
      <c r="H516" s="13"/>
      <c r="I516" s="13"/>
      <c r="J516" s="13"/>
      <c r="K516" s="13"/>
      <c r="L516" s="13"/>
      <c r="M516" s="13"/>
      <c r="N516" s="13"/>
      <c r="O516" s="13"/>
      <c r="P516" s="13"/>
    </row>
    <row r="517" spans="1:16" x14ac:dyDescent="0.25">
      <c r="C517" s="152" t="s">
        <v>77</v>
      </c>
      <c r="D517" s="152"/>
      <c r="E517" s="152"/>
      <c r="F517" s="152"/>
      <c r="G517" s="152"/>
      <c r="K517" s="152" t="s">
        <v>79</v>
      </c>
      <c r="L517" s="152"/>
      <c r="M517" s="152"/>
      <c r="N517" s="152"/>
      <c r="O517" s="152"/>
      <c r="P517" s="152"/>
    </row>
    <row r="518" spans="1:16" x14ac:dyDescent="0.25">
      <c r="N518" s="5"/>
      <c r="O518" s="5"/>
    </row>
    <row r="519" spans="1:16" x14ac:dyDescent="0.25">
      <c r="C519" s="152" t="s">
        <v>78</v>
      </c>
      <c r="D519" s="152"/>
      <c r="E519" s="152"/>
      <c r="F519" s="152"/>
      <c r="G519" s="152"/>
      <c r="K519" s="152" t="s">
        <v>129</v>
      </c>
      <c r="L519" s="152"/>
      <c r="M519" s="152"/>
      <c r="N519" s="152"/>
      <c r="O519" s="152"/>
      <c r="P519" s="152"/>
    </row>
    <row r="520" spans="1:16" x14ac:dyDescent="0.25">
      <c r="A520" s="5"/>
      <c r="B520" s="5"/>
      <c r="C520" s="153" t="s">
        <v>97</v>
      </c>
      <c r="D520" s="153"/>
      <c r="E520" s="153"/>
      <c r="F520" s="153"/>
      <c r="G520" s="153"/>
      <c r="H520" s="5"/>
      <c r="I520" s="5"/>
      <c r="J520" s="5"/>
      <c r="K520" s="153" t="s">
        <v>95</v>
      </c>
      <c r="L520" s="153"/>
      <c r="M520" s="153"/>
      <c r="N520" s="153"/>
      <c r="O520" s="153"/>
      <c r="P520" s="153"/>
    </row>
    <row r="521" spans="1:16" x14ac:dyDescent="0.25">
      <c r="A521" s="5"/>
      <c r="B521" s="5"/>
      <c r="C521" s="7"/>
      <c r="D521" s="7"/>
      <c r="E521" s="7"/>
      <c r="F521" s="7"/>
      <c r="G521" s="7"/>
      <c r="H521" s="5"/>
      <c r="I521" s="5"/>
      <c r="J521" s="5"/>
      <c r="K521" s="7"/>
      <c r="L521" s="7"/>
      <c r="M521" s="7"/>
      <c r="N521" s="7"/>
      <c r="O521" s="7"/>
      <c r="P521" s="7"/>
    </row>
    <row r="522" spans="1:16" x14ac:dyDescent="0.25">
      <c r="A522" s="5"/>
      <c r="B522" s="5"/>
      <c r="C522" s="7"/>
      <c r="D522" s="7"/>
      <c r="E522" s="7"/>
      <c r="F522" s="7"/>
      <c r="G522" s="7"/>
      <c r="H522" s="5"/>
      <c r="I522" s="5"/>
      <c r="J522" s="5"/>
      <c r="K522" s="7"/>
      <c r="L522" s="7"/>
      <c r="M522" s="7"/>
      <c r="N522" s="7"/>
      <c r="O522" s="7"/>
      <c r="P522" s="7"/>
    </row>
    <row r="523" spans="1:16" x14ac:dyDescent="0.25">
      <c r="A523" s="5"/>
      <c r="B523" s="5"/>
      <c r="C523" s="7"/>
      <c r="D523" s="7"/>
      <c r="E523" s="7"/>
      <c r="F523" s="7"/>
      <c r="G523" s="7"/>
      <c r="H523" s="5"/>
      <c r="I523" s="5"/>
      <c r="J523" s="5"/>
      <c r="K523" s="7"/>
      <c r="L523" s="7"/>
      <c r="M523" s="7"/>
      <c r="N523" s="7"/>
      <c r="O523" s="7"/>
      <c r="P523" s="7"/>
    </row>
    <row r="524" spans="1:16" x14ac:dyDescent="0.25">
      <c r="A524" s="5"/>
      <c r="B524" s="5"/>
      <c r="C524" s="7"/>
      <c r="D524" s="7"/>
      <c r="E524" s="7"/>
      <c r="F524" s="7"/>
      <c r="G524" s="7"/>
      <c r="H524" s="5"/>
      <c r="I524" s="5"/>
      <c r="J524" s="5"/>
      <c r="K524" s="7"/>
      <c r="L524" s="7"/>
      <c r="M524" s="7"/>
      <c r="N524" s="7"/>
      <c r="O524" s="7"/>
      <c r="P524" s="7"/>
    </row>
    <row r="525" spans="1:16" x14ac:dyDescent="0.25">
      <c r="A525" s="5"/>
      <c r="B525" s="5"/>
      <c r="C525" s="7"/>
      <c r="D525" s="7"/>
      <c r="E525" s="7"/>
      <c r="F525" s="7"/>
      <c r="G525" s="7"/>
      <c r="H525" s="5"/>
      <c r="I525" s="5"/>
      <c r="J525" s="5"/>
      <c r="K525" s="7"/>
      <c r="L525" s="7"/>
      <c r="M525" s="7"/>
      <c r="N525" s="7"/>
      <c r="O525" s="7"/>
      <c r="P525" s="7"/>
    </row>
    <row r="526" spans="1:16" x14ac:dyDescent="0.25">
      <c r="A526" s="5"/>
      <c r="B526" s="5"/>
      <c r="C526" s="7"/>
      <c r="D526" s="7"/>
      <c r="E526" s="7"/>
      <c r="F526" s="7"/>
      <c r="G526" s="7"/>
      <c r="H526" s="5"/>
      <c r="I526" s="5"/>
      <c r="J526" s="5"/>
      <c r="K526" s="7"/>
      <c r="L526" s="7"/>
      <c r="M526" s="7"/>
      <c r="N526" s="7"/>
      <c r="O526" s="7"/>
      <c r="P526" s="7"/>
    </row>
    <row r="527" spans="1:16" x14ac:dyDescent="0.25">
      <c r="A527" s="5"/>
      <c r="B527" s="5"/>
      <c r="C527" s="7"/>
      <c r="D527" s="7"/>
      <c r="E527" s="7"/>
      <c r="F527" s="7"/>
      <c r="G527" s="7"/>
      <c r="H527" s="5"/>
      <c r="I527" s="5"/>
      <c r="J527" s="5"/>
      <c r="K527" s="7"/>
      <c r="L527" s="7"/>
      <c r="M527" s="7"/>
      <c r="N527" s="7"/>
      <c r="O527" s="7"/>
      <c r="P527" s="7"/>
    </row>
    <row r="528" spans="1:16" x14ac:dyDescent="0.25">
      <c r="A528" s="5"/>
      <c r="B528" s="5"/>
      <c r="C528" s="7"/>
      <c r="D528" s="7"/>
      <c r="E528" s="7"/>
      <c r="F528" s="7"/>
      <c r="G528" s="7"/>
      <c r="H528" s="5"/>
      <c r="I528" s="5"/>
      <c r="J528" s="5"/>
      <c r="K528" s="7"/>
      <c r="L528" s="7"/>
      <c r="M528" s="7"/>
      <c r="N528" s="7"/>
      <c r="O528" s="7"/>
      <c r="P528" s="7"/>
    </row>
    <row r="529" spans="1:16" x14ac:dyDescent="0.25">
      <c r="A529" s="5"/>
      <c r="B529" s="5"/>
      <c r="C529" s="7"/>
      <c r="D529" s="7"/>
      <c r="E529" s="7"/>
      <c r="F529" s="7"/>
      <c r="G529" s="7"/>
      <c r="H529" s="5"/>
      <c r="I529" s="5"/>
      <c r="J529" s="5"/>
      <c r="K529" s="7"/>
      <c r="L529" s="7"/>
      <c r="M529" s="7"/>
      <c r="N529" s="7"/>
      <c r="O529" s="7"/>
      <c r="P529" s="7"/>
    </row>
    <row r="530" spans="1:16" x14ac:dyDescent="0.25">
      <c r="A530" s="5"/>
      <c r="B530" s="5"/>
      <c r="C530" s="7"/>
      <c r="D530" s="7"/>
      <c r="E530" s="7"/>
      <c r="F530" s="7"/>
      <c r="G530" s="7"/>
      <c r="H530" s="5"/>
      <c r="I530" s="5"/>
      <c r="J530" s="5"/>
      <c r="K530" s="7"/>
      <c r="L530" s="7"/>
      <c r="M530" s="7"/>
      <c r="N530" s="7"/>
      <c r="O530" s="7"/>
      <c r="P530" s="7"/>
    </row>
    <row r="531" spans="1:16" x14ac:dyDescent="0.25">
      <c r="A531" s="5"/>
      <c r="B531" s="5"/>
      <c r="C531" s="7"/>
      <c r="D531" s="7"/>
      <c r="E531" s="7"/>
      <c r="F531" s="7"/>
      <c r="G531" s="7"/>
      <c r="H531" s="5"/>
      <c r="I531" s="5"/>
      <c r="J531" s="5"/>
      <c r="K531" s="7"/>
      <c r="L531" s="7"/>
      <c r="M531" s="7"/>
      <c r="N531" s="7"/>
      <c r="O531" s="7"/>
      <c r="P531" s="7"/>
    </row>
    <row r="532" spans="1:16" x14ac:dyDescent="0.25">
      <c r="A532" s="5"/>
      <c r="B532" s="5"/>
      <c r="C532" s="7"/>
      <c r="D532" s="7"/>
      <c r="E532" s="7"/>
      <c r="F532" s="7"/>
      <c r="G532" s="7"/>
      <c r="H532" s="5"/>
      <c r="I532" s="5"/>
      <c r="J532" s="5"/>
      <c r="K532" s="7"/>
      <c r="L532" s="7"/>
      <c r="M532" s="7"/>
      <c r="N532" s="7"/>
      <c r="O532" s="7"/>
      <c r="P532" s="7"/>
    </row>
    <row r="533" spans="1:16" x14ac:dyDescent="0.25">
      <c r="A533" s="5"/>
      <c r="B533" s="5"/>
      <c r="C533" s="7"/>
      <c r="D533" s="7"/>
      <c r="E533" s="7"/>
      <c r="F533" s="7"/>
      <c r="G533" s="7"/>
      <c r="H533" s="5"/>
      <c r="I533" s="5"/>
      <c r="J533" s="5"/>
      <c r="K533" s="7"/>
      <c r="L533" s="7"/>
      <c r="M533" s="7"/>
      <c r="N533" s="7"/>
      <c r="O533" s="7"/>
      <c r="P533" s="7"/>
    </row>
    <row r="534" spans="1:16" x14ac:dyDescent="0.25">
      <c r="A534" s="5"/>
      <c r="B534" s="5"/>
      <c r="C534" s="7"/>
      <c r="D534" s="7"/>
      <c r="E534" s="7"/>
      <c r="F534" s="7"/>
      <c r="G534" s="7"/>
      <c r="H534" s="5"/>
      <c r="I534" s="5"/>
      <c r="J534" s="5"/>
      <c r="K534" s="7"/>
      <c r="L534" s="7"/>
      <c r="M534" s="7"/>
      <c r="N534" s="7"/>
      <c r="O534" s="7"/>
      <c r="P534" s="7"/>
    </row>
    <row r="535" spans="1:16" x14ac:dyDescent="0.25">
      <c r="A535" s="151" t="s">
        <v>30</v>
      </c>
      <c r="B535" s="151"/>
      <c r="C535" s="151"/>
      <c r="D535" s="151"/>
      <c r="E535" s="151"/>
      <c r="F535" s="151"/>
      <c r="G535" s="151"/>
      <c r="H535" s="151"/>
      <c r="I535" s="151"/>
      <c r="J535" s="151"/>
      <c r="K535" s="151"/>
      <c r="L535" s="151"/>
      <c r="M535" s="151"/>
      <c r="N535" s="151"/>
      <c r="O535" s="151"/>
      <c r="P535" s="151"/>
    </row>
  </sheetData>
  <mergeCells count="996">
    <mergeCell ref="A483:D483"/>
    <mergeCell ref="A484:D484"/>
    <mergeCell ref="N247:P247"/>
    <mergeCell ref="N249:P249"/>
    <mergeCell ref="N250:P250"/>
    <mergeCell ref="N251:P251"/>
    <mergeCell ref="N252:P252"/>
    <mergeCell ref="N253:P253"/>
    <mergeCell ref="A372:F372"/>
    <mergeCell ref="A309:P309"/>
    <mergeCell ref="G333:H333"/>
    <mergeCell ref="I404:K404"/>
    <mergeCell ref="I405:K405"/>
    <mergeCell ref="G334:H334"/>
    <mergeCell ref="I380:K380"/>
    <mergeCell ref="I381:K381"/>
    <mergeCell ref="I382:K382"/>
    <mergeCell ref="K374:P374"/>
    <mergeCell ref="A359:P359"/>
    <mergeCell ref="A358:P358"/>
    <mergeCell ref="K368:P368"/>
    <mergeCell ref="K373:P373"/>
    <mergeCell ref="A368:F368"/>
    <mergeCell ref="G371:J371"/>
    <mergeCell ref="I397:K397"/>
    <mergeCell ref="L389:P389"/>
    <mergeCell ref="L390:P390"/>
    <mergeCell ref="L391:P391"/>
    <mergeCell ref="L392:P392"/>
    <mergeCell ref="L393:P393"/>
    <mergeCell ref="I384:K384"/>
    <mergeCell ref="I385:K385"/>
    <mergeCell ref="G372:J372"/>
    <mergeCell ref="G373:J373"/>
    <mergeCell ref="L379:P379"/>
    <mergeCell ref="G376:J376"/>
    <mergeCell ref="K372:P372"/>
    <mergeCell ref="A379:H379"/>
    <mergeCell ref="G374:J374"/>
    <mergeCell ref="K375:P375"/>
    <mergeCell ref="K376:P376"/>
    <mergeCell ref="G375:J375"/>
    <mergeCell ref="L398:P398"/>
    <mergeCell ref="I398:K398"/>
    <mergeCell ref="L394:P394"/>
    <mergeCell ref="L395:P395"/>
    <mergeCell ref="I383:K383"/>
    <mergeCell ref="I393:K393"/>
    <mergeCell ref="L385:P385"/>
    <mergeCell ref="A386:H386"/>
    <mergeCell ref="A393:H393"/>
    <mergeCell ref="A394:H394"/>
    <mergeCell ref="A383:H383"/>
    <mergeCell ref="A384:H384"/>
    <mergeCell ref="A391:H391"/>
    <mergeCell ref="A392:H392"/>
    <mergeCell ref="A387:H387"/>
    <mergeCell ref="A388:H388"/>
    <mergeCell ref="A389:H389"/>
    <mergeCell ref="A390:H390"/>
    <mergeCell ref="A385:H385"/>
    <mergeCell ref="A398:H398"/>
    <mergeCell ref="L396:P396"/>
    <mergeCell ref="L397:P397"/>
    <mergeCell ref="L383:P383"/>
    <mergeCell ref="L384:P384"/>
    <mergeCell ref="L404:P404"/>
    <mergeCell ref="L405:P405"/>
    <mergeCell ref="L406:P406"/>
    <mergeCell ref="L407:P407"/>
    <mergeCell ref="L408:P408"/>
    <mergeCell ref="L409:P409"/>
    <mergeCell ref="L410:P410"/>
    <mergeCell ref="I401:K401"/>
    <mergeCell ref="I402:K402"/>
    <mergeCell ref="I406:K406"/>
    <mergeCell ref="I407:K407"/>
    <mergeCell ref="I408:K408"/>
    <mergeCell ref="I409:K409"/>
    <mergeCell ref="I410:K410"/>
    <mergeCell ref="I403:K403"/>
    <mergeCell ref="L401:P401"/>
    <mergeCell ref="L402:P402"/>
    <mergeCell ref="L403:P403"/>
    <mergeCell ref="A410:H410"/>
    <mergeCell ref="A401:H401"/>
    <mergeCell ref="A402:H402"/>
    <mergeCell ref="A403:H403"/>
    <mergeCell ref="A404:H404"/>
    <mergeCell ref="A405:H405"/>
    <mergeCell ref="A406:H406"/>
    <mergeCell ref="A407:H407"/>
    <mergeCell ref="A408:H408"/>
    <mergeCell ref="A409:H409"/>
    <mergeCell ref="A397:H397"/>
    <mergeCell ref="I394:K394"/>
    <mergeCell ref="I395:K395"/>
    <mergeCell ref="E331:F331"/>
    <mergeCell ref="I386:K386"/>
    <mergeCell ref="I387:K387"/>
    <mergeCell ref="I388:K388"/>
    <mergeCell ref="I389:K389"/>
    <mergeCell ref="I390:K390"/>
    <mergeCell ref="I391:K391"/>
    <mergeCell ref="I392:K392"/>
    <mergeCell ref="A364:P364"/>
    <mergeCell ref="G368:J368"/>
    <mergeCell ref="G369:J369"/>
    <mergeCell ref="G370:J370"/>
    <mergeCell ref="L386:P386"/>
    <mergeCell ref="L387:P387"/>
    <mergeCell ref="A357:I357"/>
    <mergeCell ref="M337:P337"/>
    <mergeCell ref="J357:P357"/>
    <mergeCell ref="A351:P351"/>
    <mergeCell ref="A341:P341"/>
    <mergeCell ref="A380:H380"/>
    <mergeCell ref="A381:H381"/>
    <mergeCell ref="A352:P352"/>
    <mergeCell ref="A339:P339"/>
    <mergeCell ref="A344:P344"/>
    <mergeCell ref="A338:P338"/>
    <mergeCell ref="I333:J333"/>
    <mergeCell ref="I334:J334"/>
    <mergeCell ref="I335:J335"/>
    <mergeCell ref="A395:H395"/>
    <mergeCell ref="A396:H396"/>
    <mergeCell ref="A382:H382"/>
    <mergeCell ref="I379:K379"/>
    <mergeCell ref="L380:P380"/>
    <mergeCell ref="L381:P381"/>
    <mergeCell ref="L382:P382"/>
    <mergeCell ref="L388:P388"/>
    <mergeCell ref="I396:K396"/>
    <mergeCell ref="A371:F371"/>
    <mergeCell ref="J362:P362"/>
    <mergeCell ref="A363:I363"/>
    <mergeCell ref="J363:P363"/>
    <mergeCell ref="A362:I362"/>
    <mergeCell ref="K369:P369"/>
    <mergeCell ref="K370:P370"/>
    <mergeCell ref="K371:P371"/>
    <mergeCell ref="L236:P236"/>
    <mergeCell ref="A220:K220"/>
    <mergeCell ref="L220:P220"/>
    <mergeCell ref="A223:K223"/>
    <mergeCell ref="A308:K308"/>
    <mergeCell ref="L308:P308"/>
    <mergeCell ref="L251:M251"/>
    <mergeCell ref="L252:M252"/>
    <mergeCell ref="A230:K230"/>
    <mergeCell ref="L230:P230"/>
    <mergeCell ref="A231:K231"/>
    <mergeCell ref="A235:K235"/>
    <mergeCell ref="A233:K233"/>
    <mergeCell ref="L233:P233"/>
    <mergeCell ref="L234:P234"/>
    <mergeCell ref="F250:G250"/>
    <mergeCell ref="F251:G251"/>
    <mergeCell ref="F252:G252"/>
    <mergeCell ref="F253:G253"/>
    <mergeCell ref="L247:M247"/>
    <mergeCell ref="L249:M249"/>
    <mergeCell ref="L250:M250"/>
    <mergeCell ref="H249:I249"/>
    <mergeCell ref="I307:K307"/>
    <mergeCell ref="L307:P307"/>
    <mergeCell ref="L253:M253"/>
    <mergeCell ref="J251:K251"/>
    <mergeCell ref="H285:K285"/>
    <mergeCell ref="I294:K294"/>
    <mergeCell ref="L275:P275"/>
    <mergeCell ref="L276:P276"/>
    <mergeCell ref="L284:P284"/>
    <mergeCell ref="A279:P279"/>
    <mergeCell ref="L281:P281"/>
    <mergeCell ref="L298:P298"/>
    <mergeCell ref="I298:K298"/>
    <mergeCell ref="A284:G284"/>
    <mergeCell ref="I302:K302"/>
    <mergeCell ref="I306:K306"/>
    <mergeCell ref="L282:P282"/>
    <mergeCell ref="A267:P267"/>
    <mergeCell ref="A270:P270"/>
    <mergeCell ref="A273:P273"/>
    <mergeCell ref="A299:E299"/>
    <mergeCell ref="A300:E300"/>
    <mergeCell ref="F298:H298"/>
    <mergeCell ref="A138:I138"/>
    <mergeCell ref="L159:P160"/>
    <mergeCell ref="A213:G213"/>
    <mergeCell ref="A214:G214"/>
    <mergeCell ref="A211:G211"/>
    <mergeCell ref="A212:G212"/>
    <mergeCell ref="H211:J211"/>
    <mergeCell ref="K209:P209"/>
    <mergeCell ref="H212:J212"/>
    <mergeCell ref="A151:I151"/>
    <mergeCell ref="A152:I152"/>
    <mergeCell ref="A153:I153"/>
    <mergeCell ref="J179:K179"/>
    <mergeCell ref="J180:K180"/>
    <mergeCell ref="A165:I165"/>
    <mergeCell ref="J157:K157"/>
    <mergeCell ref="A167:I167"/>
    <mergeCell ref="J150:K150"/>
    <mergeCell ref="J151:K151"/>
    <mergeCell ref="A154:I154"/>
    <mergeCell ref="J166:K166"/>
    <mergeCell ref="A161:K161"/>
    <mergeCell ref="A156:I156"/>
    <mergeCell ref="A234:K234"/>
    <mergeCell ref="L169:P169"/>
    <mergeCell ref="A188:I188"/>
    <mergeCell ref="A169:K169"/>
    <mergeCell ref="J187:K187"/>
    <mergeCell ref="J182:K182"/>
    <mergeCell ref="J185:K185"/>
    <mergeCell ref="J186:K186"/>
    <mergeCell ref="L177:P182"/>
    <mergeCell ref="A178:I178"/>
    <mergeCell ref="A179:I179"/>
    <mergeCell ref="A183:K183"/>
    <mergeCell ref="L183:P183"/>
    <mergeCell ref="J184:K184"/>
    <mergeCell ref="A184:I184"/>
    <mergeCell ref="J188:K188"/>
    <mergeCell ref="A182:I182"/>
    <mergeCell ref="A181:I181"/>
    <mergeCell ref="J171:K171"/>
    <mergeCell ref="A177:I177"/>
    <mergeCell ref="A228:K228"/>
    <mergeCell ref="L228:P228"/>
    <mergeCell ref="K213:P213"/>
    <mergeCell ref="A215:P215"/>
    <mergeCell ref="A157:I157"/>
    <mergeCell ref="J165:K165"/>
    <mergeCell ref="A163:I163"/>
    <mergeCell ref="A141:I141"/>
    <mergeCell ref="A143:P143"/>
    <mergeCell ref="L145:P145"/>
    <mergeCell ref="A158:K158"/>
    <mergeCell ref="L137:P141"/>
    <mergeCell ref="A142:K142"/>
    <mergeCell ref="L142:P142"/>
    <mergeCell ref="L162:P168"/>
    <mergeCell ref="J152:K152"/>
    <mergeCell ref="J141:K141"/>
    <mergeCell ref="A145:K145"/>
    <mergeCell ref="A146:I146"/>
    <mergeCell ref="A147:I147"/>
    <mergeCell ref="A148:I148"/>
    <mergeCell ref="J159:K159"/>
    <mergeCell ref="J160:K160"/>
    <mergeCell ref="A155:I155"/>
    <mergeCell ref="J153:K153"/>
    <mergeCell ref="J154:K154"/>
    <mergeCell ref="J155:K155"/>
    <mergeCell ref="J138:K138"/>
    <mergeCell ref="J168:K168"/>
    <mergeCell ref="A144:P144"/>
    <mergeCell ref="J149:K149"/>
    <mergeCell ref="A70:D70"/>
    <mergeCell ref="A75:D75"/>
    <mergeCell ref="A185:I185"/>
    <mergeCell ref="A186:I186"/>
    <mergeCell ref="A187:I187"/>
    <mergeCell ref="L161:P161"/>
    <mergeCell ref="A116:P116"/>
    <mergeCell ref="A149:I149"/>
    <mergeCell ref="J146:K146"/>
    <mergeCell ref="J147:K147"/>
    <mergeCell ref="J148:K148"/>
    <mergeCell ref="A168:I168"/>
    <mergeCell ref="A170:I170"/>
    <mergeCell ref="A171:I171"/>
    <mergeCell ref="J170:K170"/>
    <mergeCell ref="A159:I159"/>
    <mergeCell ref="A160:I160"/>
    <mergeCell ref="A162:I162"/>
    <mergeCell ref="J162:K162"/>
    <mergeCell ref="J163:K163"/>
    <mergeCell ref="J156:K156"/>
    <mergeCell ref="A164:I164"/>
    <mergeCell ref="A173:I173"/>
    <mergeCell ref="L158:P158"/>
    <mergeCell ref="A240:K240"/>
    <mergeCell ref="L240:P240"/>
    <mergeCell ref="A294:E294"/>
    <mergeCell ref="A295:E295"/>
    <mergeCell ref="A65:D65"/>
    <mergeCell ref="J181:K181"/>
    <mergeCell ref="A91:P91"/>
    <mergeCell ref="A101:P101"/>
    <mergeCell ref="J178:K178"/>
    <mergeCell ref="A102:P102"/>
    <mergeCell ref="A103:P103"/>
    <mergeCell ref="A104:P104"/>
    <mergeCell ref="A172:I172"/>
    <mergeCell ref="J172:K172"/>
    <mergeCell ref="J173:K173"/>
    <mergeCell ref="J174:K174"/>
    <mergeCell ref="J175:K175"/>
    <mergeCell ref="L170:P175"/>
    <mergeCell ref="A176:K176"/>
    <mergeCell ref="L176:P176"/>
    <mergeCell ref="J167:K167"/>
    <mergeCell ref="L125:P125"/>
    <mergeCell ref="A166:I166"/>
    <mergeCell ref="J140:K140"/>
    <mergeCell ref="A69:D69"/>
    <mergeCell ref="A320:P320"/>
    <mergeCell ref="A286:G286"/>
    <mergeCell ref="J177:K177"/>
    <mergeCell ref="A174:I174"/>
    <mergeCell ref="A175:I175"/>
    <mergeCell ref="A180:I180"/>
    <mergeCell ref="A95:P95"/>
    <mergeCell ref="A96:P96"/>
    <mergeCell ref="A97:P97"/>
    <mergeCell ref="A120:P120"/>
    <mergeCell ref="A105:P105"/>
    <mergeCell ref="A87:P87"/>
    <mergeCell ref="E75:G75"/>
    <mergeCell ref="H75:J75"/>
    <mergeCell ref="A150:I150"/>
    <mergeCell ref="J126:K126"/>
    <mergeCell ref="A115:P115"/>
    <mergeCell ref="A122:P122"/>
    <mergeCell ref="A123:P123"/>
    <mergeCell ref="J164:K164"/>
    <mergeCell ref="L285:P285"/>
    <mergeCell ref="H281:K281"/>
    <mergeCell ref="L295:P295"/>
    <mergeCell ref="A276:D276"/>
    <mergeCell ref="E274:F274"/>
    <mergeCell ref="L286:P286"/>
    <mergeCell ref="I295:K295"/>
    <mergeCell ref="I296:K296"/>
    <mergeCell ref="A275:D275"/>
    <mergeCell ref="H282:K282"/>
    <mergeCell ref="A287:P287"/>
    <mergeCell ref="A282:G282"/>
    <mergeCell ref="A278:P278"/>
    <mergeCell ref="A285:G285"/>
    <mergeCell ref="H286:K286"/>
    <mergeCell ref="H283:K283"/>
    <mergeCell ref="H284:K284"/>
    <mergeCell ref="A124:P124"/>
    <mergeCell ref="A119:P119"/>
    <mergeCell ref="A112:P112"/>
    <mergeCell ref="A113:P113"/>
    <mergeCell ref="A114:P114"/>
    <mergeCell ref="A140:I140"/>
    <mergeCell ref="A136:K136"/>
    <mergeCell ref="L136:P136"/>
    <mergeCell ref="J137:K137"/>
    <mergeCell ref="J139:K139"/>
    <mergeCell ref="A134:K134"/>
    <mergeCell ref="L134:P134"/>
    <mergeCell ref="A205:G205"/>
    <mergeCell ref="A206:G206"/>
    <mergeCell ref="H207:J207"/>
    <mergeCell ref="G275:K275"/>
    <mergeCell ref="G276:K276"/>
    <mergeCell ref="E276:F276"/>
    <mergeCell ref="A256:P256"/>
    <mergeCell ref="A265:P265"/>
    <mergeCell ref="A274:D274"/>
    <mergeCell ref="A94:P94"/>
    <mergeCell ref="A98:P98"/>
    <mergeCell ref="A99:P99"/>
    <mergeCell ref="A118:P118"/>
    <mergeCell ref="A76:D76"/>
    <mergeCell ref="A135:I135"/>
    <mergeCell ref="A132:I132"/>
    <mergeCell ref="A107:P107"/>
    <mergeCell ref="J127:K127"/>
    <mergeCell ref="J128:K128"/>
    <mergeCell ref="J129:K129"/>
    <mergeCell ref="L126:P129"/>
    <mergeCell ref="A130:K130"/>
    <mergeCell ref="A108:P108"/>
    <mergeCell ref="A117:P117"/>
    <mergeCell ref="A111:P111"/>
    <mergeCell ref="J135:K135"/>
    <mergeCell ref="L135:P135"/>
    <mergeCell ref="L130:P130"/>
    <mergeCell ref="J131:K131"/>
    <mergeCell ref="J132:K132"/>
    <mergeCell ref="J133:K133"/>
    <mergeCell ref="L131:P133"/>
    <mergeCell ref="A125:K125"/>
    <mergeCell ref="A326:D326"/>
    <mergeCell ref="A373:F373"/>
    <mergeCell ref="A418:P418"/>
    <mergeCell ref="A369:F369"/>
    <mergeCell ref="A411:P411"/>
    <mergeCell ref="A367:P367"/>
    <mergeCell ref="A346:P346"/>
    <mergeCell ref="A347:P347"/>
    <mergeCell ref="M327:P327"/>
    <mergeCell ref="G326:H326"/>
    <mergeCell ref="I326:J326"/>
    <mergeCell ref="K326:L326"/>
    <mergeCell ref="K327:L327"/>
    <mergeCell ref="K328:L328"/>
    <mergeCell ref="G327:H327"/>
    <mergeCell ref="A327:D327"/>
    <mergeCell ref="A328:D328"/>
    <mergeCell ref="A345:P345"/>
    <mergeCell ref="A336:D336"/>
    <mergeCell ref="A337:D337"/>
    <mergeCell ref="A356:I356"/>
    <mergeCell ref="A348:P348"/>
    <mergeCell ref="A417:P417"/>
    <mergeCell ref="G328:H328"/>
    <mergeCell ref="A307:E307"/>
    <mergeCell ref="A343:P343"/>
    <mergeCell ref="A322:P322"/>
    <mergeCell ref="M326:P326"/>
    <mergeCell ref="A330:D330"/>
    <mergeCell ref="A313:P313"/>
    <mergeCell ref="A314:P314"/>
    <mergeCell ref="A310:P310"/>
    <mergeCell ref="A317:P317"/>
    <mergeCell ref="A324:P324"/>
    <mergeCell ref="A318:P318"/>
    <mergeCell ref="K330:L330"/>
    <mergeCell ref="K331:L331"/>
    <mergeCell ref="I327:J327"/>
    <mergeCell ref="I328:J328"/>
    <mergeCell ref="I329:J329"/>
    <mergeCell ref="I330:J330"/>
    <mergeCell ref="I331:J331"/>
    <mergeCell ref="A332:D332"/>
    <mergeCell ref="E332:F332"/>
    <mergeCell ref="G331:H331"/>
    <mergeCell ref="G332:H332"/>
    <mergeCell ref="A331:D331"/>
    <mergeCell ref="K332:L332"/>
    <mergeCell ref="A329:D329"/>
    <mergeCell ref="E327:F327"/>
    <mergeCell ref="A434:P434"/>
    <mergeCell ref="L442:P442"/>
    <mergeCell ref="A443:K443"/>
    <mergeCell ref="L443:P443"/>
    <mergeCell ref="L428:P428"/>
    <mergeCell ref="L426:P426"/>
    <mergeCell ref="A427:K427"/>
    <mergeCell ref="L427:P427"/>
    <mergeCell ref="E330:F330"/>
    <mergeCell ref="A424:K424"/>
    <mergeCell ref="L424:P424"/>
    <mergeCell ref="A399:P399"/>
    <mergeCell ref="A400:P400"/>
    <mergeCell ref="A376:F376"/>
    <mergeCell ref="A377:P377"/>
    <mergeCell ref="A370:F370"/>
    <mergeCell ref="M328:P328"/>
    <mergeCell ref="M329:P329"/>
    <mergeCell ref="M330:P330"/>
    <mergeCell ref="M331:P331"/>
    <mergeCell ref="A340:P340"/>
    <mergeCell ref="A353:P353"/>
    <mergeCell ref="A366:P366"/>
    <mergeCell ref="J356:P356"/>
    <mergeCell ref="A355:I355"/>
    <mergeCell ref="J355:P355"/>
    <mergeCell ref="A335:D335"/>
    <mergeCell ref="M332:P332"/>
    <mergeCell ref="M335:P335"/>
    <mergeCell ref="A361:I361"/>
    <mergeCell ref="J361:P361"/>
    <mergeCell ref="A350:P350"/>
    <mergeCell ref="A334:D334"/>
    <mergeCell ref="A360:P360"/>
    <mergeCell ref="E333:F333"/>
    <mergeCell ref="E334:F334"/>
    <mergeCell ref="E335:F335"/>
    <mergeCell ref="E336:F336"/>
    <mergeCell ref="E337:F337"/>
    <mergeCell ref="I337:J337"/>
    <mergeCell ref="M333:P333"/>
    <mergeCell ref="M334:P334"/>
    <mergeCell ref="A333:D333"/>
    <mergeCell ref="A342:P342"/>
    <mergeCell ref="A349:P349"/>
    <mergeCell ref="A354:P354"/>
    <mergeCell ref="A56:K56"/>
    <mergeCell ref="A55:D55"/>
    <mergeCell ref="E54:F54"/>
    <mergeCell ref="A301:E301"/>
    <mergeCell ref="A302:E302"/>
    <mergeCell ref="A297:E297"/>
    <mergeCell ref="E55:F55"/>
    <mergeCell ref="A420:K420"/>
    <mergeCell ref="A429:K429"/>
    <mergeCell ref="A426:K426"/>
    <mergeCell ref="A378:P378"/>
    <mergeCell ref="A365:P365"/>
    <mergeCell ref="L421:P421"/>
    <mergeCell ref="A422:K422"/>
    <mergeCell ref="A416:P416"/>
    <mergeCell ref="L422:P422"/>
    <mergeCell ref="A425:K425"/>
    <mergeCell ref="L425:P425"/>
    <mergeCell ref="L419:P419"/>
    <mergeCell ref="A375:F375"/>
    <mergeCell ref="L420:P420"/>
    <mergeCell ref="A421:K421"/>
    <mergeCell ref="A423:K423"/>
    <mergeCell ref="L423:P423"/>
    <mergeCell ref="A58:P58"/>
    <mergeCell ref="A325:P325"/>
    <mergeCell ref="I304:K304"/>
    <mergeCell ref="L304:P304"/>
    <mergeCell ref="A260:D260"/>
    <mergeCell ref="A261:D261"/>
    <mergeCell ref="A257:P257"/>
    <mergeCell ref="A61:D61"/>
    <mergeCell ref="A63:D63"/>
    <mergeCell ref="A133:I133"/>
    <mergeCell ref="A254:P254"/>
    <mergeCell ref="A321:P321"/>
    <mergeCell ref="A74:D74"/>
    <mergeCell ref="A126:I126"/>
    <mergeCell ref="A127:I127"/>
    <mergeCell ref="A128:I128"/>
    <mergeCell ref="A129:I129"/>
    <mergeCell ref="A131:I131"/>
    <mergeCell ref="I299:K299"/>
    <mergeCell ref="A311:P311"/>
    <mergeCell ref="A315:P315"/>
    <mergeCell ref="A316:P316"/>
    <mergeCell ref="A312:P312"/>
    <mergeCell ref="A323:P323"/>
    <mergeCell ref="G54:K54"/>
    <mergeCell ref="G55:K55"/>
    <mergeCell ref="A92:P92"/>
    <mergeCell ref="A93:P93"/>
    <mergeCell ref="A77:D77"/>
    <mergeCell ref="E77:P77"/>
    <mergeCell ref="A71:D71"/>
    <mergeCell ref="A72:D72"/>
    <mergeCell ref="A73:D73"/>
    <mergeCell ref="A81:P81"/>
    <mergeCell ref="A64:D64"/>
    <mergeCell ref="A84:P84"/>
    <mergeCell ref="A85:P85"/>
    <mergeCell ref="L54:P54"/>
    <mergeCell ref="L55:P55"/>
    <mergeCell ref="A54:D54"/>
    <mergeCell ref="L56:P56"/>
    <mergeCell ref="A59:P59"/>
    <mergeCell ref="A60:P60"/>
    <mergeCell ref="A62:P62"/>
    <mergeCell ref="A66:D66"/>
    <mergeCell ref="A57:P57"/>
    <mergeCell ref="A67:D67"/>
    <mergeCell ref="A68:D68"/>
    <mergeCell ref="A17:P17"/>
    <mergeCell ref="A18:P18"/>
    <mergeCell ref="A19:P19"/>
    <mergeCell ref="A20:P20"/>
    <mergeCell ref="A21:P21"/>
    <mergeCell ref="A22:P22"/>
    <mergeCell ref="A24:P24"/>
    <mergeCell ref="A243:P243"/>
    <mergeCell ref="A246:P246"/>
    <mergeCell ref="L242:P242"/>
    <mergeCell ref="A192:K192"/>
    <mergeCell ref="L192:P192"/>
    <mergeCell ref="L241:P241"/>
    <mergeCell ref="L239:P239"/>
    <mergeCell ref="J189:K189"/>
    <mergeCell ref="L184:P189"/>
    <mergeCell ref="K199:P199"/>
    <mergeCell ref="H200:J200"/>
    <mergeCell ref="H203:J203"/>
    <mergeCell ref="H204:J204"/>
    <mergeCell ref="H205:J205"/>
    <mergeCell ref="H206:J206"/>
    <mergeCell ref="H214:J214"/>
    <mergeCell ref="A189:I189"/>
    <mergeCell ref="A1:P1"/>
    <mergeCell ref="A2:P2"/>
    <mergeCell ref="A4:P4"/>
    <mergeCell ref="A11:P11"/>
    <mergeCell ref="A12:P12"/>
    <mergeCell ref="A13:P13"/>
    <mergeCell ref="A14:P14"/>
    <mergeCell ref="A15:P15"/>
    <mergeCell ref="A16:P16"/>
    <mergeCell ref="A5:P5"/>
    <mergeCell ref="A6:P6"/>
    <mergeCell ref="A7:P7"/>
    <mergeCell ref="A8:P8"/>
    <mergeCell ref="A9:P9"/>
    <mergeCell ref="A10:P10"/>
    <mergeCell ref="A3:P3"/>
    <mergeCell ref="A25:P25"/>
    <mergeCell ref="A26:P26"/>
    <mergeCell ref="A23:P23"/>
    <mergeCell ref="A27:P27"/>
    <mergeCell ref="A30:P30"/>
    <mergeCell ref="L31:P31"/>
    <mergeCell ref="L32:P32"/>
    <mergeCell ref="L33:P33"/>
    <mergeCell ref="A34:K34"/>
    <mergeCell ref="L34:P34"/>
    <mergeCell ref="A29:P29"/>
    <mergeCell ref="A28:P28"/>
    <mergeCell ref="A33:D33"/>
    <mergeCell ref="E31:F31"/>
    <mergeCell ref="E32:F32"/>
    <mergeCell ref="E33:F33"/>
    <mergeCell ref="G31:K31"/>
    <mergeCell ref="G32:K32"/>
    <mergeCell ref="G33:K33"/>
    <mergeCell ref="L53:P53"/>
    <mergeCell ref="A31:D31"/>
    <mergeCell ref="A32:D32"/>
    <mergeCell ref="A50:P50"/>
    <mergeCell ref="A53:D53"/>
    <mergeCell ref="E53:F53"/>
    <mergeCell ref="G53:K53"/>
    <mergeCell ref="A42:P42"/>
    <mergeCell ref="A38:P38"/>
    <mergeCell ref="A45:P45"/>
    <mergeCell ref="A46:P46"/>
    <mergeCell ref="A48:P48"/>
    <mergeCell ref="A52:P52"/>
    <mergeCell ref="A41:P41"/>
    <mergeCell ref="A49:P49"/>
    <mergeCell ref="A36:P36"/>
    <mergeCell ref="A37:P37"/>
    <mergeCell ref="A43:P43"/>
    <mergeCell ref="A44:P44"/>
    <mergeCell ref="A40:P40"/>
    <mergeCell ref="A47:P47"/>
    <mergeCell ref="A51:P51"/>
    <mergeCell ref="A39:P39"/>
    <mergeCell ref="A35:P35"/>
    <mergeCell ref="F261:G261"/>
    <mergeCell ref="H261:I261"/>
    <mergeCell ref="K214:P214"/>
    <mergeCell ref="A259:P259"/>
    <mergeCell ref="L274:P274"/>
    <mergeCell ref="A121:P121"/>
    <mergeCell ref="F247:G247"/>
    <mergeCell ref="F249:G249"/>
    <mergeCell ref="A255:P255"/>
    <mergeCell ref="H208:J208"/>
    <mergeCell ref="H209:J209"/>
    <mergeCell ref="H210:J210"/>
    <mergeCell ref="K210:P210"/>
    <mergeCell ref="K211:P211"/>
    <mergeCell ref="K212:P212"/>
    <mergeCell ref="K205:P205"/>
    <mergeCell ref="K206:P206"/>
    <mergeCell ref="K207:P207"/>
    <mergeCell ref="K208:P208"/>
    <mergeCell ref="A209:G209"/>
    <mergeCell ref="A210:G210"/>
    <mergeCell ref="H213:J213"/>
    <mergeCell ref="M191:P191"/>
    <mergeCell ref="L232:P232"/>
    <mergeCell ref="A82:P82"/>
    <mergeCell ref="L229:P229"/>
    <mergeCell ref="L223:P223"/>
    <mergeCell ref="A224:K224"/>
    <mergeCell ref="A229:K229"/>
    <mergeCell ref="A258:D258"/>
    <mergeCell ref="L235:P235"/>
    <mergeCell ref="A239:K239"/>
    <mergeCell ref="L146:P157"/>
    <mergeCell ref="A219:P219"/>
    <mergeCell ref="A227:P227"/>
    <mergeCell ref="F258:G258"/>
    <mergeCell ref="H258:I258"/>
    <mergeCell ref="J258:L258"/>
    <mergeCell ref="M258:P258"/>
    <mergeCell ref="A238:K238"/>
    <mergeCell ref="A198:P198"/>
    <mergeCell ref="L224:P224"/>
    <mergeCell ref="A83:P83"/>
    <mergeCell ref="A86:P86"/>
    <mergeCell ref="A88:P88"/>
    <mergeCell ref="A89:P89"/>
    <mergeCell ref="A90:P90"/>
    <mergeCell ref="A100:P100"/>
    <mergeCell ref="A428:K428"/>
    <mergeCell ref="A431:K431"/>
    <mergeCell ref="A436:P436"/>
    <mergeCell ref="A441:K441"/>
    <mergeCell ref="L441:P441"/>
    <mergeCell ref="A442:K442"/>
    <mergeCell ref="L439:P439"/>
    <mergeCell ref="A435:P435"/>
    <mergeCell ref="A438:P438"/>
    <mergeCell ref="A439:K439"/>
    <mergeCell ref="A437:P437"/>
    <mergeCell ref="A440:P440"/>
    <mergeCell ref="A432:K432"/>
    <mergeCell ref="L431:P431"/>
    <mergeCell ref="L432:P432"/>
    <mergeCell ref="A430:K430"/>
    <mergeCell ref="L430:P430"/>
    <mergeCell ref="L429:P429"/>
    <mergeCell ref="L444:P444"/>
    <mergeCell ref="A446:K446"/>
    <mergeCell ref="L446:P446"/>
    <mergeCell ref="A444:K444"/>
    <mergeCell ref="A445:K445"/>
    <mergeCell ref="A469:K469"/>
    <mergeCell ref="L463:P463"/>
    <mergeCell ref="L453:P453"/>
    <mergeCell ref="A452:K452"/>
    <mergeCell ref="A451:K451"/>
    <mergeCell ref="A448:K448"/>
    <mergeCell ref="L462:P462"/>
    <mergeCell ref="L460:P460"/>
    <mergeCell ref="L456:P456"/>
    <mergeCell ref="L455:P455"/>
    <mergeCell ref="L454:P454"/>
    <mergeCell ref="L469:P469"/>
    <mergeCell ref="L458:P458"/>
    <mergeCell ref="L467:P467"/>
    <mergeCell ref="A449:K449"/>
    <mergeCell ref="L449:P449"/>
    <mergeCell ref="A450:K450"/>
    <mergeCell ref="L450:P450"/>
    <mergeCell ref="A447:K447"/>
    <mergeCell ref="A470:K470"/>
    <mergeCell ref="L459:P459"/>
    <mergeCell ref="A465:P465"/>
    <mergeCell ref="A468:K468"/>
    <mergeCell ref="A464:K464"/>
    <mergeCell ref="L468:P468"/>
    <mergeCell ref="L464:P464"/>
    <mergeCell ref="L471:P471"/>
    <mergeCell ref="A454:K454"/>
    <mergeCell ref="L466:P466"/>
    <mergeCell ref="L470:P470"/>
    <mergeCell ref="A480:P480"/>
    <mergeCell ref="L475:P475"/>
    <mergeCell ref="A477:P477"/>
    <mergeCell ref="K495:P495"/>
    <mergeCell ref="L486:P486"/>
    <mergeCell ref="G483:K483"/>
    <mergeCell ref="G484:K484"/>
    <mergeCell ref="A495:J495"/>
    <mergeCell ref="L451:P451"/>
    <mergeCell ref="A462:K462"/>
    <mergeCell ref="A453:K453"/>
    <mergeCell ref="L473:P473"/>
    <mergeCell ref="A455:K455"/>
    <mergeCell ref="A461:K461"/>
    <mergeCell ref="L457:P457"/>
    <mergeCell ref="A463:K463"/>
    <mergeCell ref="A460:K460"/>
    <mergeCell ref="A457:K457"/>
    <mergeCell ref="A467:K467"/>
    <mergeCell ref="A466:K466"/>
    <mergeCell ref="A471:K471"/>
    <mergeCell ref="L461:P461"/>
    <mergeCell ref="A458:K458"/>
    <mergeCell ref="A459:K459"/>
    <mergeCell ref="G488:H488"/>
    <mergeCell ref="I485:K485"/>
    <mergeCell ref="A482:P482"/>
    <mergeCell ref="A493:P493"/>
    <mergeCell ref="A472:K472"/>
    <mergeCell ref="A475:K475"/>
    <mergeCell ref="A476:P476"/>
    <mergeCell ref="A478:P478"/>
    <mergeCell ref="A496:J496"/>
    <mergeCell ref="I487:K487"/>
    <mergeCell ref="G485:H485"/>
    <mergeCell ref="G486:H486"/>
    <mergeCell ref="G487:H487"/>
    <mergeCell ref="L472:P472"/>
    <mergeCell ref="A473:K473"/>
    <mergeCell ref="A486:D488"/>
    <mergeCell ref="E483:F483"/>
    <mergeCell ref="E484:F484"/>
    <mergeCell ref="E485:F488"/>
    <mergeCell ref="A474:P474"/>
    <mergeCell ref="K496:P496"/>
    <mergeCell ref="A494:J494"/>
    <mergeCell ref="A489:K489"/>
    <mergeCell ref="A479:P479"/>
    <mergeCell ref="A499:J499"/>
    <mergeCell ref="K499:P499"/>
    <mergeCell ref="K497:P497"/>
    <mergeCell ref="A497:J497"/>
    <mergeCell ref="A535:P535"/>
    <mergeCell ref="C517:G517"/>
    <mergeCell ref="K517:P517"/>
    <mergeCell ref="C519:G519"/>
    <mergeCell ref="K519:P519"/>
    <mergeCell ref="C520:G520"/>
    <mergeCell ref="K520:P520"/>
    <mergeCell ref="A508:J508"/>
    <mergeCell ref="A505:J505"/>
    <mergeCell ref="K505:P505"/>
    <mergeCell ref="A506:J506"/>
    <mergeCell ref="K506:P506"/>
    <mergeCell ref="A507:J507"/>
    <mergeCell ref="K507:P507"/>
    <mergeCell ref="A504:J504"/>
    <mergeCell ref="K504:P504"/>
    <mergeCell ref="A510:P510"/>
    <mergeCell ref="K508:P508"/>
    <mergeCell ref="A509:J509"/>
    <mergeCell ref="K509:P509"/>
    <mergeCell ref="L483:P483"/>
    <mergeCell ref="L487:P487"/>
    <mergeCell ref="L488:P488"/>
    <mergeCell ref="I488:K488"/>
    <mergeCell ref="L445:P445"/>
    <mergeCell ref="A500:P500"/>
    <mergeCell ref="A501:P501"/>
    <mergeCell ref="A503:J503"/>
    <mergeCell ref="K503:P503"/>
    <mergeCell ref="K502:P502"/>
    <mergeCell ref="A502:J502"/>
    <mergeCell ref="A498:J498"/>
    <mergeCell ref="L489:P489"/>
    <mergeCell ref="L485:P485"/>
    <mergeCell ref="I486:K486"/>
    <mergeCell ref="K498:P498"/>
    <mergeCell ref="A481:P481"/>
    <mergeCell ref="A491:P491"/>
    <mergeCell ref="A492:P492"/>
    <mergeCell ref="A490:P490"/>
    <mergeCell ref="K494:P494"/>
    <mergeCell ref="L484:P484"/>
    <mergeCell ref="L452:P452"/>
    <mergeCell ref="A456:K456"/>
    <mergeCell ref="G329:H329"/>
    <mergeCell ref="G330:H330"/>
    <mergeCell ref="G336:H336"/>
    <mergeCell ref="G337:H337"/>
    <mergeCell ref="K329:L329"/>
    <mergeCell ref="E328:F328"/>
    <mergeCell ref="E329:F329"/>
    <mergeCell ref="K333:L333"/>
    <mergeCell ref="K334:L334"/>
    <mergeCell ref="K335:L335"/>
    <mergeCell ref="K336:L336"/>
    <mergeCell ref="K337:L337"/>
    <mergeCell ref="I336:J336"/>
    <mergeCell ref="G335:H335"/>
    <mergeCell ref="I332:J332"/>
    <mergeCell ref="E326:F326"/>
    <mergeCell ref="A419:K419"/>
    <mergeCell ref="L448:P448"/>
    <mergeCell ref="A319:P319"/>
    <mergeCell ref="F296:H296"/>
    <mergeCell ref="F297:H297"/>
    <mergeCell ref="I300:K300"/>
    <mergeCell ref="I301:K301"/>
    <mergeCell ref="F299:H299"/>
    <mergeCell ref="F300:H300"/>
    <mergeCell ref="F301:H301"/>
    <mergeCell ref="F302:H302"/>
    <mergeCell ref="F307:H307"/>
    <mergeCell ref="L300:P300"/>
    <mergeCell ref="L301:P301"/>
    <mergeCell ref="L302:P302"/>
    <mergeCell ref="A412:P413"/>
    <mergeCell ref="A414:P414"/>
    <mergeCell ref="A415:P415"/>
    <mergeCell ref="L447:P447"/>
    <mergeCell ref="I305:K305"/>
    <mergeCell ref="F305:H305"/>
    <mergeCell ref="A304:E304"/>
    <mergeCell ref="F304:H304"/>
    <mergeCell ref="A305:E305"/>
    <mergeCell ref="A306:E306"/>
    <mergeCell ref="L299:P299"/>
    <mergeCell ref="A296:E296"/>
    <mergeCell ref="A288:P288"/>
    <mergeCell ref="A291:P291"/>
    <mergeCell ref="F294:H294"/>
    <mergeCell ref="A298:E298"/>
    <mergeCell ref="F306:H306"/>
    <mergeCell ref="A303:P303"/>
    <mergeCell ref="A290:P290"/>
    <mergeCell ref="A289:P289"/>
    <mergeCell ref="F295:H295"/>
    <mergeCell ref="L296:P296"/>
    <mergeCell ref="L297:P297"/>
    <mergeCell ref="L294:P294"/>
    <mergeCell ref="A292:P292"/>
    <mergeCell ref="I297:K297"/>
    <mergeCell ref="L305:P305"/>
    <mergeCell ref="L306:P306"/>
    <mergeCell ref="L283:P283"/>
    <mergeCell ref="A221:P221"/>
    <mergeCell ref="A222:K222"/>
    <mergeCell ref="A236:K236"/>
    <mergeCell ref="A237:K237"/>
    <mergeCell ref="A244:P244"/>
    <mergeCell ref="A253:E253"/>
    <mergeCell ref="J247:K247"/>
    <mergeCell ref="J249:K249"/>
    <mergeCell ref="J250:K250"/>
    <mergeCell ref="A242:K242"/>
    <mergeCell ref="A252:E252"/>
    <mergeCell ref="A249:E249"/>
    <mergeCell ref="H250:I250"/>
    <mergeCell ref="H251:I251"/>
    <mergeCell ref="H253:I253"/>
    <mergeCell ref="A245:P245"/>
    <mergeCell ref="L238:P238"/>
    <mergeCell ref="A266:P266"/>
    <mergeCell ref="A262:P262"/>
    <mergeCell ref="J261:L261"/>
    <mergeCell ref="E275:F275"/>
    <mergeCell ref="G274:K274"/>
    <mergeCell ref="A268:P269"/>
    <mergeCell ref="A195:P195"/>
    <mergeCell ref="M190:P190"/>
    <mergeCell ref="H199:J199"/>
    <mergeCell ref="A218:P218"/>
    <mergeCell ref="L222:P222"/>
    <mergeCell ref="A217:P217"/>
    <mergeCell ref="L277:P277"/>
    <mergeCell ref="A247:E247"/>
    <mergeCell ref="J252:K252"/>
    <mergeCell ref="J253:K253"/>
    <mergeCell ref="F260:G260"/>
    <mergeCell ref="H260:I260"/>
    <mergeCell ref="J260:L260"/>
    <mergeCell ref="M260:P260"/>
    <mergeCell ref="A272:P272"/>
    <mergeCell ref="A271:P271"/>
    <mergeCell ref="A226:P226"/>
    <mergeCell ref="L237:P237"/>
    <mergeCell ref="A232:K232"/>
    <mergeCell ref="A241:K241"/>
    <mergeCell ref="L231:P231"/>
    <mergeCell ref="H247:I247"/>
    <mergeCell ref="H252:I252"/>
    <mergeCell ref="M261:P261"/>
    <mergeCell ref="A433:P433"/>
    <mergeCell ref="M336:P336"/>
    <mergeCell ref="A280:P280"/>
    <mergeCell ref="A264:P264"/>
    <mergeCell ref="A277:K277"/>
    <mergeCell ref="A207:G207"/>
    <mergeCell ref="A208:G208"/>
    <mergeCell ref="A204:G204"/>
    <mergeCell ref="A199:G199"/>
    <mergeCell ref="A200:G200"/>
    <mergeCell ref="K200:P200"/>
    <mergeCell ref="K201:P201"/>
    <mergeCell ref="A203:G203"/>
    <mergeCell ref="H201:J201"/>
    <mergeCell ref="K203:P203"/>
    <mergeCell ref="A202:G202"/>
    <mergeCell ref="K202:P202"/>
    <mergeCell ref="K204:P204"/>
    <mergeCell ref="H202:J202"/>
    <mergeCell ref="A263:P263"/>
    <mergeCell ref="A250:E250"/>
    <mergeCell ref="A251:E251"/>
    <mergeCell ref="A225:P225"/>
    <mergeCell ref="A248:P248"/>
    <mergeCell ref="K75:M75"/>
    <mergeCell ref="N75:P75"/>
    <mergeCell ref="A109:P109"/>
    <mergeCell ref="A110:P110"/>
    <mergeCell ref="A283:G283"/>
    <mergeCell ref="A293:P293"/>
    <mergeCell ref="A281:G281"/>
    <mergeCell ref="A216:P216"/>
    <mergeCell ref="A201:G201"/>
    <mergeCell ref="A78:P78"/>
    <mergeCell ref="A79:P79"/>
    <mergeCell ref="A137:I137"/>
    <mergeCell ref="A139:I139"/>
    <mergeCell ref="A80:P80"/>
    <mergeCell ref="A106:P106"/>
    <mergeCell ref="A191:J191"/>
    <mergeCell ref="A197:P197"/>
    <mergeCell ref="K191:L191"/>
    <mergeCell ref="K190:L190"/>
    <mergeCell ref="A190:J190"/>
    <mergeCell ref="A194:P194"/>
    <mergeCell ref="A196:P196"/>
    <mergeCell ref="L193:P193"/>
    <mergeCell ref="A193:K193"/>
  </mergeCells>
  <pageMargins left="0.51181102362204722" right="0" top="0.51181102362204722" bottom="0.39370078740157483" header="0.11811023622047245" footer="0.11811023622047245"/>
  <pageSetup scale="59" fitToHeight="0" orientation="portrait" r:id="rId1"/>
  <headerFooter>
    <oddFooter>&amp;CPágina &amp;P de &amp;N</oddFooter>
  </headerFooter>
  <rowBreaks count="9" manualBreakCount="9">
    <brk id="28" max="16383" man="1"/>
    <brk id="74" max="15" man="1"/>
    <brk id="115" max="16383" man="1"/>
    <brk id="191" max="15" man="1"/>
    <brk id="242" max="15" man="1"/>
    <brk id="308" max="15" man="1"/>
    <brk id="358" max="15" man="1"/>
    <brk id="427" max="15" man="1"/>
    <brk id="489"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DICIEMBRE</vt:lpstr>
      <vt:lpstr>DICIEMBRE!_GoBack</vt:lpstr>
      <vt:lpstr>DICIEMBRE!Área_de_impresión</vt:lpstr>
    </vt:vector>
  </TitlesOfParts>
  <Company>Luffi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Lucila Filomena Cruz</cp:lastModifiedBy>
  <cp:lastPrinted>2025-01-20T23:55:32Z</cp:lastPrinted>
  <dcterms:created xsi:type="dcterms:W3CDTF">2018-05-24T18:29:58Z</dcterms:created>
  <dcterms:modified xsi:type="dcterms:W3CDTF">2025-01-21T00:35:18Z</dcterms:modified>
</cp:coreProperties>
</file>