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cruz\Desktop\LUCILA\Documents\FORMATOS EN EXCELL CTA.MAR-2025\EDOS FINANC MAR-25 (EXCEL Y WORD)\"/>
    </mc:Choice>
  </mc:AlternateContent>
  <bookViews>
    <workbookView xWindow="0" yWindow="0" windowWidth="24000" windowHeight="9735"/>
  </bookViews>
  <sheets>
    <sheet name="MARZO" sheetId="15" r:id="rId1"/>
  </sheets>
  <definedNames>
    <definedName name="_GoBack" localSheetId="0">MARZO!$A$68</definedName>
    <definedName name="_xlnm.Print_Area" localSheetId="0">MARZO!$A$1:$P$512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1" i="15" l="1"/>
  <c r="I391" i="15"/>
  <c r="L482" i="15"/>
  <c r="J357" i="15"/>
  <c r="K332" i="15"/>
  <c r="I332" i="15"/>
  <c r="G332" i="15"/>
  <c r="E332" i="15"/>
  <c r="L248" i="15"/>
  <c r="J248" i="15"/>
  <c r="H248" i="15"/>
  <c r="F248" i="15"/>
  <c r="N73" i="15"/>
  <c r="N66" i="15"/>
  <c r="L272" i="15"/>
  <c r="N75" i="15" l="1"/>
  <c r="J186" i="15"/>
  <c r="J184" i="15"/>
  <c r="J178" i="15"/>
  <c r="J176" i="15"/>
  <c r="J166" i="15"/>
  <c r="J154" i="15"/>
  <c r="J152" i="15"/>
  <c r="J150" i="15"/>
  <c r="J148" i="15"/>
  <c r="J147" i="15"/>
  <c r="K73" i="15"/>
  <c r="K66" i="15"/>
  <c r="H73" i="15"/>
  <c r="H66" i="15"/>
  <c r="H74" i="15" l="1"/>
  <c r="K75" i="15"/>
  <c r="H75" i="15"/>
  <c r="L459" i="15"/>
  <c r="L436" i="15"/>
  <c r="I374" i="15"/>
  <c r="H209" i="15"/>
  <c r="K370" i="15"/>
  <c r="L124" i="15"/>
  <c r="L468" i="15" l="1"/>
  <c r="K207" i="15"/>
  <c r="K208" i="15"/>
  <c r="K203" i="15"/>
  <c r="K202" i="15"/>
  <c r="K201" i="15"/>
  <c r="K200" i="15"/>
  <c r="K199" i="15"/>
  <c r="K197" i="15"/>
  <c r="K195" i="15"/>
  <c r="K196" i="15"/>
  <c r="L144" i="15"/>
  <c r="K76" i="15" l="1"/>
  <c r="I396" i="15"/>
  <c r="I382" i="15"/>
  <c r="I392" i="15" s="1"/>
  <c r="J351" i="15"/>
  <c r="L302" i="15"/>
  <c r="I302" i="15"/>
  <c r="F302" i="15"/>
  <c r="L297" i="15"/>
  <c r="I297" i="15"/>
  <c r="F297" i="15"/>
  <c r="L55" i="15"/>
  <c r="L303" i="15" l="1"/>
  <c r="K205" i="15"/>
  <c r="K204" i="15"/>
  <c r="K206" i="15"/>
  <c r="K198" i="15"/>
  <c r="L160" i="15"/>
  <c r="N244" i="15"/>
  <c r="N245" i="15"/>
  <c r="N246" i="15"/>
  <c r="N247" i="15"/>
  <c r="N248" i="15" l="1"/>
  <c r="K209" i="15"/>
  <c r="M331" i="15"/>
  <c r="M330" i="15"/>
  <c r="M329" i="15"/>
  <c r="M328" i="15"/>
  <c r="M327" i="15"/>
  <c r="M325" i="15"/>
  <c r="M323" i="15"/>
  <c r="M322" i="15"/>
  <c r="H281" i="15"/>
  <c r="L382" i="15" l="1"/>
  <c r="L374" i="15"/>
  <c r="L396" i="15"/>
  <c r="M324" i="15"/>
  <c r="M326" i="15"/>
  <c r="M332" i="15" l="1"/>
  <c r="L392" i="15"/>
  <c r="M255" i="15" l="1"/>
  <c r="L167" i="15"/>
  <c r="L157" i="15"/>
  <c r="L135" i="15"/>
  <c r="L133" i="15"/>
  <c r="L129" i="15"/>
  <c r="H256" i="15"/>
  <c r="F256" i="15"/>
  <c r="E256" i="15"/>
  <c r="L141" i="15" l="1"/>
  <c r="M256" i="15"/>
  <c r="L181" i="15" l="1"/>
  <c r="L174" i="15"/>
  <c r="L187" i="15" l="1"/>
  <c r="L188" i="15" s="1"/>
  <c r="G363" i="15" l="1"/>
  <c r="L219" i="15" l="1"/>
  <c r="L215" i="15" l="1"/>
  <c r="G364" i="15"/>
  <c r="G370" i="15" l="1"/>
  <c r="L32" i="15" l="1"/>
  <c r="L34" i="15" s="1"/>
  <c r="L422" i="15" l="1"/>
  <c r="L415" i="15"/>
  <c r="L426" i="15" l="1"/>
</calcChain>
</file>

<file path=xl/sharedStrings.xml><?xml version="1.0" encoding="utf-8"?>
<sst xmlns="http://schemas.openxmlformats.org/spreadsheetml/2006/main" count="473" uniqueCount="405">
  <si>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</si>
  <si>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</si>
  <si>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</si>
  <si>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</si>
  <si>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</si>
  <si>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</si>
  <si>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</si>
  <si>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</si>
  <si>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</si>
  <si>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</si>
  <si>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</si>
  <si>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</si>
  <si>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</si>
  <si>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</si>
  <si>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</si>
  <si>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</si>
  <si>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</si>
  <si>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</si>
  <si>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</si>
  <si>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</si>
  <si>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</si>
  <si>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</si>
  <si>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</si>
  <si>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</si>
  <si>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</si>
  <si>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</si>
  <si>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</si>
  <si>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</si>
  <si>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</si>
  <si>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</si>
  <si>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</si>
  <si>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</si>
  <si>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</si>
  <si>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</si>
  <si>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</si>
  <si>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</si>
  <si>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</si>
  <si>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</si>
  <si>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</si>
  <si>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</si>
  <si>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</si>
  <si>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</si>
  <si>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</si>
  <si>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</si>
  <si>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</si>
  <si>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</si>
  <si>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</si>
  <si>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</si>
  <si>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Mobiliario y Equipo Educacional y Recreativo</t>
  </si>
  <si>
    <t>Equipo de Defensa y Seguridad</t>
  </si>
  <si>
    <t>Colecciones, Obras de Arte y Objetos Valiosos</t>
  </si>
  <si>
    <t>Acuerdo de Coordinación SEDENER</t>
  </si>
  <si>
    <t>Indemnizaciones</t>
  </si>
  <si>
    <t>Anticipo a Contratistas por Obras Públicas</t>
  </si>
  <si>
    <t>Actualización de Multas Federales</t>
  </si>
  <si>
    <t>Equipo e Instrumental Médico y de Laboratorio</t>
  </si>
  <si>
    <t>Productos Financieros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</si>
  <si>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</si>
  <si>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</si>
  <si>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</si>
  <si>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</si>
  <si>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</si>
  <si>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</si>
  <si>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</si>
  <si>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</si>
  <si>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</si>
  <si>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</si>
  <si>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</si>
  <si>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</si>
  <si>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</si>
  <si>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</si>
  <si>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</si>
  <si>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</si>
  <si>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</si>
  <si>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</si>
  <si>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</si>
  <si>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</si>
  <si>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</si>
  <si>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</si>
  <si>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</si>
  <si>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</si>
  <si>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</si>
  <si>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</si>
  <si>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</si>
  <si>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</si>
  <si>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</si>
  <si>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</si>
  <si>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</si>
  <si>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</si>
  <si>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</si>
  <si>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</si>
  <si>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</si>
  <si>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</si>
  <si>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</si>
  <si>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</si>
  <si>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</si>
  <si>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</si>
  <si>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</si>
  <si>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</si>
  <si>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</si>
  <si>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</si>
  <si>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</si>
  <si>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</si>
  <si>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</si>
  <si>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</si>
  <si>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</si>
  <si>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</si>
  <si>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</si>
  <si>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</si>
  <si>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</si>
  <si>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</si>
  <si>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</si>
  <si>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</si>
  <si>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</si>
  <si>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</si>
  <si>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</si>
  <si>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</si>
  <si>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</si>
  <si>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</si>
  <si>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</si>
  <si>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</si>
  <si>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</si>
  <si>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</si>
  <si>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</si>
  <si>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</si>
  <si>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</si>
  <si>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</si>
  <si>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</si>
  <si>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</si>
  <si>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</si>
  <si>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</si>
  <si>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</si>
  <si>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Convenio  Ayuntamiento-Oficialía Mayor (Parques y Jardines)</t>
  </si>
  <si>
    <t xml:space="preserve">Proveedores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</si>
  <si>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</si>
  <si>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</si>
  <si>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</si>
  <si>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</si>
  <si>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</si>
  <si>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</si>
  <si>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</si>
  <si>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</si>
  <si>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</si>
  <si>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</si>
  <si>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</si>
  <si>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</si>
  <si>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</si>
  <si>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</si>
  <si>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</si>
  <si>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</si>
  <si>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</si>
  <si>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</si>
  <si>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</si>
  <si>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</si>
  <si>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</si>
  <si>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</si>
  <si>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</si>
  <si>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</si>
  <si>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</si>
  <si>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</si>
  <si>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</si>
  <si>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</si>
  <si>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</si>
  <si>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</si>
  <si>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</si>
  <si>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</si>
  <si>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</si>
  <si>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</si>
  <si>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</si>
  <si>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</si>
  <si>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</si>
  <si>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</si>
  <si>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</si>
  <si>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</si>
  <si>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</si>
  <si>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</si>
  <si>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</si>
  <si>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</si>
  <si>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</si>
  <si>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</si>
  <si>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</si>
  <si>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</si>
  <si>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</si>
  <si>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</si>
  <si>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</si>
  <si>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</si>
  <si>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</si>
  <si>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</si>
  <si>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</si>
  <si>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Donativos</t>
  </si>
  <si>
    <t>Gastos de la Deuda Pública</t>
  </si>
  <si>
    <t>Costo por Coberturas</t>
  </si>
  <si>
    <t>Lo anterior, permitió reflejar una mejor posición frente a la última revisión y alcanzar métricas proyectadas de deuda más favorables.</t>
  </si>
  <si>
    <t>Flujos de Efectivo Netos de las Actividades de Operación</t>
  </si>
  <si>
    <t>CONVENIOS ESTATALES</t>
  </si>
  <si>
    <t>Programa de Agua Potable, Drenaje y Tratamiento (PROAGUA)</t>
  </si>
  <si>
    <t>Transferencias al Resto del Sector Público</t>
  </si>
  <si>
    <t>Activos Diferidos</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</si>
  <si>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</si>
  <si>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</si>
  <si>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</si>
  <si>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</si>
  <si>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</si>
  <si>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</si>
  <si>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</si>
  <si>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</si>
  <si>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</si>
  <si>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</si>
  <si>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</si>
  <si>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</si>
  <si>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</si>
  <si>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</si>
  <si>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</si>
  <si>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</si>
  <si>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</si>
  <si>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</si>
  <si>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</si>
  <si>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</si>
  <si>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</si>
  <si>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</si>
  <si>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</si>
  <si>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</si>
  <si>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</si>
  <si>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</si>
  <si>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</si>
  <si>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</si>
  <si>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</si>
  <si>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</si>
  <si>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</si>
  <si>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</si>
  <si>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</si>
  <si>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</si>
  <si>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</si>
  <si>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</si>
  <si>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</si>
  <si>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</si>
  <si>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</si>
  <si>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</si>
  <si>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</si>
  <si>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</si>
  <si>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</si>
  <si>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</si>
  <si>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</si>
  <si>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</si>
  <si>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</si>
  <si>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</si>
  <si>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</si>
  <si>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</si>
  <si>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</si>
  <si>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</si>
  <si>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</si>
  <si>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</si>
  <si>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</si>
  <si>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</si>
  <si>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</si>
  <si>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</si>
  <si>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</si>
  <si>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</si>
  <si>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</si>
  <si>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</si>
  <si>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</si>
  <si>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</si>
  <si>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</si>
  <si>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</si>
  <si>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</si>
  <si>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</si>
  <si>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</si>
  <si>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</si>
  <si>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</si>
  <si>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</si>
  <si>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</si>
  <si>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</si>
  <si>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</si>
  <si>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</si>
  <si>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</si>
  <si>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</si>
  <si>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</si>
  <si>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</si>
  <si>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</si>
  <si>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</si>
  <si>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</si>
  <si>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</si>
  <si>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</si>
  <si>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</si>
  <si>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</si>
  <si>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</si>
  <si>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</si>
  <si>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</si>
  <si>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</si>
  <si>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</si>
  <si>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</si>
  <si>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</si>
  <si>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</si>
  <si>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</si>
  <si>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</si>
  <si>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</si>
  <si>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</si>
  <si>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</si>
  <si>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</si>
  <si>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</si>
  <si>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</si>
  <si>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</si>
  <si>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</si>
  <si>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</si>
  <si>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</si>
  <si>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</si>
  <si>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</si>
  <si>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t>Productos Financieros Fondo de Estabilización de los Ingresos de las Entidades Federativos (FEIEF)</t>
  </si>
  <si>
    <t>Aportación Federal CAPUFE</t>
  </si>
  <si>
    <t>Fondo de Infraestructura Social para Entidades (FISE)</t>
  </si>
  <si>
    <t xml:space="preserve">FISE Bienestar-H. Ayuntamiento </t>
  </si>
  <si>
    <t xml:space="preserve">Fondo de Compensaciones y Combustible Municipal </t>
  </si>
  <si>
    <t>Otro bienes Inmuebles</t>
  </si>
  <si>
    <t>TOTAL DEPRECIACIÓN Y AMORTIZACIÓN ACUMULADA</t>
  </si>
  <si>
    <t>HACIENDA PÚBLICA/PATRIMONIO GENERADO 2024</t>
  </si>
  <si>
    <t>HACIENDA PÚBLICA/PATRIMONIO CONTRIBUIDO 2024</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</si>
  <si>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</si>
  <si>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</si>
  <si>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</si>
  <si>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</si>
  <si>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B.2.12.- Dirección de Atención a las Mujeres.
B.2.13.- Dirección de Asuntos Indígenas.
B.2.14.- Dirección de Protección Ambiental y Desarrollo Sustentable.
B.2.15.- Coordinación de Protección Civil.</t>
  </si>
  <si>
    <t>Convenio Coordinación Específico SEDATU- Municipio de Centro 2024</t>
  </si>
  <si>
    <t>Convenio de Concentración de Acciones y Aportaciones de Apoyo Extraordinario de Recursos del Fondo para Entidades Federativas y Municipios Productores de Hidrocarburos</t>
  </si>
  <si>
    <t>Ingresos por Clasificar</t>
  </si>
  <si>
    <t>Estimaciones, Depreciaciones, Deterioros, Obsolencias y Amortizaciones</t>
  </si>
  <si>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</si>
  <si>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</si>
  <si>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La perspectiva refleja la expectativa de Moody´s Local México que el perfil crediticio del municipio mantendrá el registro de superávits operativos en 2024-2025, el regreso al equilibrio financiero en 2025 y una liquidez sólida.</t>
  </si>
  <si>
    <t>3.3   Disminución de Inventarios</t>
  </si>
  <si>
    <t>Activos Biológicos</t>
  </si>
  <si>
    <t>Ministración PRODDER</t>
  </si>
  <si>
    <t>PRODDER</t>
  </si>
  <si>
    <t>Intereses, Comisiones y Otros Gastos de la Deuda</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</si>
  <si>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Municipio de Centro, Tabasco, la Ley General de Contabilidad Gubernamental y  de la Ley de Disciplina Financiera de las Entidades Federativas y los Municipios.</t>
  </si>
  <si>
    <t>FONDOS DISTINTOS DE APORTACIÓN</t>
  </si>
  <si>
    <t>Fondo de Estabilización de los Ingresos de las Entidades Federativas (FEIEF)</t>
  </si>
  <si>
    <t>2.10 Sofware</t>
  </si>
  <si>
    <t>Representa el derecho de recibir servicios, por los trabajos contratados por obras.</t>
  </si>
  <si>
    <t>Cuentas por Cobrar a corto plazo</t>
  </si>
  <si>
    <t>Deudores Diversos por cobrar a corto plazo</t>
  </si>
  <si>
    <t>Deudores por Anticipo de la Tesorería por cobrar a corto plazo</t>
  </si>
  <si>
    <t>Otros Derechos a Recibir Efectivo o Equivalentes por cobrar a corto plazo</t>
  </si>
  <si>
    <t>Programa de Saneamiento de Aguas Residuales (PROSANEAR)</t>
  </si>
  <si>
    <t>PROSANEAR</t>
  </si>
  <si>
    <t>Depreciación 2024</t>
  </si>
  <si>
    <t>Amortización 2024</t>
  </si>
  <si>
    <r>
      <t xml:space="preserve">La Corporación Financiera </t>
    </r>
    <r>
      <rPr>
        <b/>
        <sz val="11"/>
        <rFont val="Calibri"/>
        <family val="2"/>
        <scheme val="minor"/>
      </rPr>
      <t>Fitch Ratings</t>
    </r>
    <r>
      <rPr>
        <sz val="11"/>
        <rFont val="Calibri"/>
        <family val="2"/>
        <scheme val="minor"/>
      </rPr>
      <t xml:space="preserve"> evaluó la calidad del crédito contratado del Municipio de la siguiente manera:</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</si>
  <si>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se modificó de</t>
    </r>
    <r>
      <rPr>
        <b/>
        <sz val="11"/>
        <rFont val="Calibri"/>
        <family val="2"/>
        <scheme val="minor"/>
      </rPr>
      <t xml:space="preserve"> negativa a estable</t>
    </r>
    <r>
      <rPr>
        <sz val="11"/>
        <rFont val="Calibri"/>
        <family val="2"/>
        <scheme val="minor"/>
      </rPr>
      <t>.</t>
    </r>
  </si>
  <si>
    <r>
      <t xml:space="preserve">La modificación de la </t>
    </r>
    <r>
      <rPr>
        <b/>
        <sz val="1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</si>
  <si>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rFont val="Calibri"/>
        <family val="2"/>
        <scheme val="minor"/>
      </rPr>
      <t>No se identificaron riesgos asimétricos que afecten la calificación o la presencia de soporte extraordinario por parte del Gobierno Federal.</t>
    </r>
  </si>
  <si>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</si>
  <si>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</si>
  <si>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</si>
  <si>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</si>
  <si>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</si>
  <si>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</si>
  <si>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t>El H. Ayuntamiento Constitucional de Centro utiliza el método de depreciación de línea recta, las tasas aplicadas corresponden 10% para Mobiliario y Equipo de Administración, excepto Equipo de Cómputo y de Tecnologías de la Información que tiene 33.3%; 20% para Mobiliario y Equipo Educacional y Recreativo, excepto Equipos y Aparatos Audiovisuales y Cámara Fotográficas y de Video que tienen 33.3%; 20% para Equipo e Instrumental Médico y de Laboratorio; 20% para Equipo de Transporte; 10% para Maquinaria, Otros Equipos y Herramientas; 10% para Colecciones, Obras de Arte y Objetos Valiosos; 33.3% para la amortización de Activos Intangibles. Los activos citados se encuentra en óptimas condiciones.</t>
  </si>
  <si>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objetivo del Plan de Cuentas es proporcionar a los entes públicos, los elementos necesarios que les permita contabilizar sus operaciones, proveer información útil en tiempo y forma, para la toma de decisiones por parte de los responsables de administrar las finanzas públicas, para garantizar el control del patrimonio; así como medir los resultados de la gestión pública financiera y para satisfacer los requerimientos de todas las instituciones relacionadas con el control, la transparencia y la rendición de cuentas. En este sentido constituye una herramienta básica para el registro de las operaciones, que otorga consistencia a la presentación de los resultados del ejercicio y facilita su interpretación, proporcionando las bases para consolidar bajo criterios armonizados la información contable.</t>
  </si>
  <si>
    <t>Productos Financieros Fondo de Compensación y Combustible Municipal</t>
  </si>
  <si>
    <t xml:space="preserve">Productos Financieros Convenio Agua Potable SAS </t>
  </si>
  <si>
    <t>Convenio para la Transferencia de la Prestación de Servicio de Agua Potable, Alcantarillado, Tratamiento y Disposición de aguas Residiales</t>
  </si>
  <si>
    <t>Acuerdo de Coordinación para la Administración de los Parques Propiedad del Gob. Del Edo.</t>
  </si>
  <si>
    <t xml:space="preserve">Fondo para las Entidades Federativas y Municipios Productores de Hidrocarburos en Región Terrestre </t>
  </si>
  <si>
    <t>Fondo para las Entidades Federativas y Municipios Productores de Hidrocarburos en Regiones Marítima</t>
  </si>
  <si>
    <t>Depreciación acumulada al 2025</t>
  </si>
  <si>
    <t>Amortización acumulada al 2025</t>
  </si>
  <si>
    <t>HACIENDA PÚBLICA/PATRIMONIO CONTRIBUIDO 2025</t>
  </si>
  <si>
    <t>HACIENDA PÚBLICA/PATRIMONIO GENERADO 2025</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</si>
  <si>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</si>
  <si>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</si>
  <si>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</si>
  <si>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</si>
  <si>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rPr>
        <b/>
        <sz val="11"/>
        <rFont val="Calibri"/>
        <family val="2"/>
        <scheme val="minor"/>
      </rPr>
      <t>Ejercicio Fiscal.-</t>
    </r>
    <r>
      <rPr>
        <sz val="11"/>
        <rFont val="Calibri"/>
        <family val="2"/>
        <scheme val="minor"/>
      </rPr>
      <t xml:space="preserve"> 1ro. de Enero al 31 de Diciembre del 2025.</t>
    </r>
  </si>
  <si>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</si>
  <si>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</si>
  <si>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</si>
  <si>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                                                                                                                                                                                                                                                                                                                                                                                           B.2.8.- Dirección de Educación, Cultura y Recreación.
B.2.9.- Dirección de Administración.
B.2.10.- Dirección de Asuntos Jurídicos.
B.2.11.- Dirección de Atención Ciudadana.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</si>
  <si>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</si>
  <si>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t>NOTAS  A LOS ESTADOS FINANCIEROS DEL MES DE MARZO 2025</t>
  </si>
  <si>
    <t>Saldo al 31 de marzo de 2025</t>
  </si>
  <si>
    <t>Al 31 de marzo del 2025, el H. Ayuntamiento Constitucional de Centro recaudó ingresos por los conceptos de  impuestos, derechos, productos y aprovechamientos como se detalla a continuación:</t>
  </si>
  <si>
    <t>Al 31 de marzo del 2025, el H. Ayuntamiento Constitucional de Centro recibió ingresos por los conceptos Ramo 28/Participaciones, Ramo 33/Aportaciones, Convenios Federales y Estatales y Ramo 23/Fondos Distintos de Aportaciones, como se detalla a continuación:</t>
  </si>
  <si>
    <t>Al 31 de marzo</t>
  </si>
  <si>
    <t>Al 31 de marzo del 2025, el H. Ayuntamiento Constitucional de Centro en el apartado de Hacienda Pública/Patrimonio Contribuido no presenta variación respecto del ejercicio 2024 al 2025.</t>
  </si>
  <si>
    <t xml:space="preserve"> del 1 de Enero al 31 de Marzo 2025</t>
  </si>
  <si>
    <t>El H. Ayuntamiento Constitucional de Centro no tiene saldo  en el apartado de Anticipo a Contratistas por obras públicas y Anticipo a Proveedores al mes de marzo.</t>
  </si>
  <si>
    <t>Gastos de Funcionamiento donde Servicios Personales es el mas representativo por el pago de sueldos y salarios al personal de confianza y de base, pago de prestaciones asi como el pago del día de reyes, compensaciones, aportaciones al ISSET etc. En cuanto al rubro Servicios Generales se realizan pagos de energía eléctrica, servicios de internet, arrendamientos entre otros e Inversión Pública no Capitalizable correspondientes a obras conlcuidas del ejercicio 2024, siendo estos últimos de los más representativos.</t>
  </si>
  <si>
    <r>
      <rPr>
        <b/>
        <sz val="11"/>
        <rFont val="Calibri"/>
        <family val="2"/>
        <scheme val="minor"/>
      </rPr>
      <t>Régimen Jurídico</t>
    </r>
    <r>
      <rPr>
        <sz val="11"/>
        <rFont val="Calibri"/>
        <family val="2"/>
        <scheme val="minor"/>
      </rPr>
      <t>.- Lo Constituye la Ley Orgánica de los Municipios del Estado de Tabasco, Ley de Hacienda Municipal del Estado de Tabasco, Ley General de Contabilidad Gubernamental, Ley de Disciplina Financiera de las Entidades Federativas y los Municipios, Ley de Coordinación Fiscal, Ley de Coordinación Fiscal y Financiera del Estado de Tabasco, Ley de Ingresos, Presupuesto de Egresos, Reglamento de la Administración Pública del Municipio del Centro, Tabasco, Manual de Normas Presupuestaria para el Municipio de Centro Tabasco y Manual de Contabilidad Gubernamental del Municipio de Centro, Tabasco.</t>
    </r>
  </si>
  <si>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$775,289.24 (Setecientos Setenta y Cinco Mil Doscientos Ochenta y Nueve Pesos 24/100 M.N.)</t>
    </r>
    <r>
      <rPr>
        <sz val="11"/>
        <rFont val="Calibri"/>
        <family val="2"/>
        <scheme val="minor"/>
      </rPr>
      <t xml:space="preserve">, sumando un total de </t>
    </r>
    <r>
      <rPr>
        <b/>
        <sz val="11"/>
        <rFont val="Calibri"/>
        <family val="2"/>
        <scheme val="minor"/>
      </rPr>
      <t>$8,387,358.92 (Ocho Millones Trescientos Ochenta y Siete Mil Trescientos Cincuenta y Ocho Pesos 92/100 M.N.)</t>
    </r>
  </si>
  <si>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</si>
  <si>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Al 31 de marzo del 2025, el H. Ayuntamiento Constitucional de Centro recaudó Ingresos por la cantidad de</t>
    </r>
    <r>
      <rPr>
        <b/>
        <sz val="11"/>
        <rFont val="Calibri"/>
        <family val="2"/>
        <scheme val="minor"/>
      </rPr>
      <t xml:space="preserve"> $1,214,199,917.13 (Mil Doscientos Catorce Millones Ciento Noventa y Nueve Mil Novecientos Diecisiete Pesos 13/100 M.N.)</t>
    </r>
    <r>
      <rPr>
        <sz val="11"/>
        <rFont val="Calibri"/>
        <family val="2"/>
        <scheme val="minor"/>
      </rPr>
      <t xml:space="preserve">, mismos que se integran de la siguiente manera, </t>
    </r>
    <r>
      <rPr>
        <b/>
        <sz val="11"/>
        <rFont val="Calibri"/>
        <family val="2"/>
        <scheme val="minor"/>
      </rPr>
      <t>$281,646,227.23 (Doscientos Ochenta y Un Millones Seiscientos Cuarenta y Seis Mil Doscientos Veintisiete Pesos 23/100 M.N.)</t>
    </r>
    <r>
      <rPr>
        <sz val="11"/>
        <rFont val="Calibri"/>
        <family val="2"/>
        <scheme val="minor"/>
      </rPr>
      <t xml:space="preserve">, correspondientes a los Ingresos de la Gestión (impuestos, derechos, productos y aprovechamientos); </t>
    </r>
    <r>
      <rPr>
        <b/>
        <sz val="11"/>
        <rFont val="Calibri"/>
        <family val="2"/>
        <scheme val="minor"/>
      </rPr>
      <t>$563,766,772.10 (Quinientos Sesenta y Tres Millones Setecientos Sesenta y Seis Mil Setecientos Setenta y Dos Pesos 10/100 M.N.)</t>
    </r>
    <r>
      <rPr>
        <sz val="11"/>
        <rFont val="Calibri"/>
        <family val="2"/>
        <scheme val="minor"/>
      </rPr>
      <t xml:space="preserve">, de Participaciones Federales; </t>
    </r>
    <r>
      <rPr>
        <b/>
        <sz val="11"/>
        <rFont val="Calibri"/>
        <family val="2"/>
        <scheme val="minor"/>
      </rPr>
      <t>$234,212,986.00 (Doscientos Treinta y Cuatro Millones Doscientos Doce Mil Novecientos Ochenta y Seis Pesos 00/100 M.N.)</t>
    </r>
    <r>
      <rPr>
        <sz val="11"/>
        <rFont val="Calibri"/>
        <family val="2"/>
        <scheme val="minor"/>
      </rPr>
      <t xml:space="preserve">, de Aportaciones Federales; </t>
    </r>
    <r>
      <rPr>
        <b/>
        <sz val="11"/>
        <rFont val="Calibri"/>
        <family val="2"/>
        <scheme val="minor"/>
      </rPr>
      <t xml:space="preserve">$3,154,428.22 (Tres Millones Ciento Cincuenta y Cuatro Mil Cuatrocientos Veintiocho Pesos 22/100 M.N.), </t>
    </r>
    <r>
      <rPr>
        <sz val="11"/>
        <rFont val="Calibri"/>
        <family val="2"/>
        <scheme val="minor"/>
      </rPr>
      <t xml:space="preserve">de Convenios Federales; </t>
    </r>
    <r>
      <rPr>
        <b/>
        <sz val="11"/>
        <rFont val="Calibri"/>
        <family val="2"/>
        <scheme val="minor"/>
      </rPr>
      <t>$402,971.46 (Cuatrocientos Dos Mil Novecientos Setenta y un Un Peso 46/100 M.N.),</t>
    </r>
    <r>
      <rPr>
        <sz val="11"/>
        <rFont val="Calibri"/>
        <family val="2"/>
        <scheme val="minor"/>
      </rPr>
      <t xml:space="preserve"> de Incentivos Derivados de la Colaboración Fiscal; </t>
    </r>
    <r>
      <rPr>
        <b/>
        <sz val="11"/>
        <rFont val="Calibri"/>
        <family val="2"/>
        <scheme val="minor"/>
      </rPr>
      <t>$13,073,067.09 (Trece Millones Setenta y Tres Mil Sesenta y Siete Pesos 09/100 M.N.)</t>
    </r>
    <r>
      <rPr>
        <sz val="11"/>
        <rFont val="Calibri"/>
        <family val="2"/>
        <scheme val="minor"/>
      </rPr>
      <t xml:space="preserve">, de Fondos Distintos de Aportaciones y </t>
    </r>
    <r>
      <rPr>
        <b/>
        <sz val="11"/>
        <rFont val="Calibri"/>
        <family val="2"/>
        <scheme val="minor"/>
      </rPr>
      <t xml:space="preserve">$117,943,465.03 (Ciento Diecisiete Millones Novecientos Cuarenta y Tres Mil Cuatrocientos Sesenta y Cinco Pesos 03/100 M.N.), </t>
    </r>
    <r>
      <rPr>
        <sz val="11"/>
        <rFont val="Calibri"/>
        <family val="2"/>
        <scheme val="minor"/>
      </rPr>
      <t>de Convenios Estatales.</t>
    </r>
  </si>
  <si>
    <r>
      <t xml:space="preserve">Los ingresos recaudados en el rubro de ingresos propios en el mes de </t>
    </r>
    <r>
      <rPr>
        <b/>
        <sz val="11"/>
        <rFont val="Calibri"/>
        <family val="2"/>
        <scheme val="minor"/>
      </rPr>
      <t>marzo</t>
    </r>
    <r>
      <rPr>
        <sz val="11"/>
        <rFont val="Calibri"/>
        <family val="2"/>
        <scheme val="minor"/>
      </rPr>
      <t xml:space="preserve"> del ejercicio fiscal 2025, comparados con los ingresos  del mismo periodo de los últimos cinco años, históricamente han mejorado, como puede apreciarse la recaudación incrementó en un 8% en el mismo periodo del 2024 al 2025, estos resultados se lograron gracias a la gestión responsable y equilibrada de las finanzas públicas, generando condiciones favorables para el crecimiento económico y la estabilidad del Municipio del Centro.</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</si>
  <si>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</si>
  <si>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 xml:space="preserve">Al 31 de marzo del 2025, el saldo total de la deuda pública es por la cantidad de </t>
    </r>
    <r>
      <rPr>
        <b/>
        <sz val="11"/>
        <rFont val="Calibri"/>
        <family val="2"/>
        <scheme val="minor"/>
      </rPr>
      <t>$217,137,091.88 (Doscientos Diecisiete Millones Ciento Treinta y Siete Mil Noventa y Un Peso 88/100 M.N.),</t>
    </r>
    <r>
      <rPr>
        <sz val="11"/>
        <rFont val="Calibri"/>
        <family val="2"/>
        <scheme val="minor"/>
      </rPr>
      <t xml:space="preserve"> de los cuales se encuentra en Porción a Corto Plazo de la Deuda Pública a Largo Plazo la cantidad de </t>
    </r>
    <r>
      <rPr>
        <b/>
        <sz val="11"/>
        <rFont val="Calibri"/>
        <family val="2"/>
        <scheme val="minor"/>
      </rPr>
      <t>$4,935,503.42 (Cuatro Millones Novecientos Treinta y Cinco Mil Quinientos Tres Pesos 42/100 M.N.)</t>
    </r>
    <r>
      <rPr>
        <sz val="11"/>
        <rFont val="Calibri"/>
        <family val="2"/>
        <scheme val="minor"/>
      </rPr>
      <t xml:space="preserve"> y en la Deuda Pública a Largo Plazo la cantidad de</t>
    </r>
    <r>
      <rPr>
        <b/>
        <sz val="11"/>
        <rFont val="Calibri"/>
        <family val="2"/>
        <scheme val="minor"/>
      </rPr>
      <t xml:space="preserve"> $212,201,588.46 (Doscientos Doce Millones Doscientos Un Mil Quinientos Ochenta y Ocho Pesos 46/100 M.N.)</t>
    </r>
  </si>
  <si>
    <r>
      <t>La Secretaría de Finanzas realiza la deducción por concepto de faltante inicial FEIEF en la segunda ministración de las Participaciones correspondiente al mes de enero por la cantidad de</t>
    </r>
    <r>
      <rPr>
        <b/>
        <sz val="11"/>
        <rFont val="Calibri"/>
        <family val="2"/>
        <scheme val="minor"/>
      </rPr>
      <t xml:space="preserve"> $1,046,103.00 (Un Millón Cuarenta y Seis Mil Ciento Tres Pesos 00/100 M.N.N.)</t>
    </r>
    <r>
      <rPr>
        <sz val="11"/>
        <rFont val="Calibri"/>
        <family val="2"/>
        <scheme val="minor"/>
      </rPr>
      <t xml:space="preserve">, febrero por la cantidad de </t>
    </r>
    <r>
      <rPr>
        <b/>
        <sz val="11"/>
        <rFont val="Calibri"/>
        <family val="2"/>
        <scheme val="minor"/>
      </rPr>
      <t xml:space="preserve">$1,143,131.00 (Un Millón Ciento Cuarenta y Tres Mil Ciento Treinta y Un Pesos 00/100 M.N.), </t>
    </r>
    <r>
      <rPr>
        <sz val="11"/>
        <rFont val="Calibri"/>
        <family val="2"/>
        <scheme val="minor"/>
      </rPr>
      <t xml:space="preserve">Reintegro 2024 por la cantidad de </t>
    </r>
    <r>
      <rPr>
        <b/>
        <sz val="11"/>
        <rFont val="Calibri"/>
        <family val="2"/>
        <scheme val="minor"/>
      </rPr>
      <t xml:space="preserve">$56,541.00 (Cincuenta y Seis Mil Quinientos Cuarenta y Un Peso 00/100 M.N.) </t>
    </r>
    <r>
      <rPr>
        <sz val="11"/>
        <rFont val="Calibri"/>
        <family val="2"/>
        <scheme val="minor"/>
      </rPr>
      <t>y</t>
    </r>
    <r>
      <rPr>
        <b/>
        <sz val="11"/>
        <rFont val="Calibri"/>
        <family val="2"/>
        <scheme val="minor"/>
      </rPr>
      <t xml:space="preserve"> </t>
    </r>
    <r>
      <rPr>
        <sz val="11"/>
        <rFont val="Calibri"/>
        <family val="2"/>
        <scheme val="minor"/>
      </rPr>
      <t xml:space="preserve">marzo por la cantidad de </t>
    </r>
    <r>
      <rPr>
        <b/>
        <sz val="11"/>
        <rFont val="Calibri"/>
        <family val="2"/>
        <scheme val="minor"/>
      </rPr>
      <t>$638,942.00 (Seiscientos Treinta y Ocho Mil Novecientos Cuarenta y Dos Pesos 00/100 M.N.),</t>
    </r>
    <r>
      <rPr>
        <sz val="11"/>
        <rFont val="Calibri"/>
        <family val="2"/>
        <scheme val="minor"/>
      </rPr>
      <t xml:space="preserve">  mismas que se aprecia en la hoja mensual de liquidación emitida por la misma Secretaria.</t>
    </r>
  </si>
  <si>
    <r>
      <t xml:space="preserve">Del saldo reflejado en bancos por la cantidad de </t>
    </r>
    <r>
      <rPr>
        <b/>
        <sz val="11"/>
        <rFont val="Calibri"/>
        <family val="2"/>
        <scheme val="minor"/>
      </rPr>
      <t xml:space="preserve">$874,125,038.26 (Ochocientos Setenta y Cuatro Millones Ciento Veinticinco Mil Treinta y Ocho Pesos 26/100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2021 pagadora de nóminas, 2022, 2023, 2024 y 2025 son tres cuentas Concentradoras; 2021 de Crédito Corto Plazo; Fondo de Estabilización de los Ingresos de las Entidades Federativas (FEIEF) 2021, 2023, 2024 y 2025 ; Participaciones 2022, 2023, 2024 y 2025; PRODDER 2024; PROSANEAR 2024; CAPUFE 2024; Fondos distintos de Aportación 2021, 2022,2023, 2024 y 2025; Fondo III 2024 y 2025; Fondo IV 2024 y 2025; Convenio SAPAET (SAS) 2022, 2023, 2024 y 2025 y Oficialía Mayor 2022, 2023,2024 y 2025.</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</si>
  <si>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$167,619,798.87 (Ciento Sesenta y Siete Millones Seiscientos Diecinueve Mil Setecientos Noventa y Ocho Pesos 87/100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$44,707,257.32 (Cuarenta y Cuatro Millones Setecientos Siete Mil Doscientos Cincuenta y Siete Pesos 32/100 M.N.)</t>
    </r>
  </si>
  <si>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$775,289.24 (Setecientos Setenta y Cinco Mil Doscientos Ochenta y Nueve Pesos 24/100 M.N.), </t>
    </r>
    <r>
      <rPr>
        <sz val="11"/>
        <rFont val="Calibri"/>
        <family val="2"/>
        <scheme val="minor"/>
      </rPr>
      <t xml:space="preserve">sumando un total de </t>
    </r>
    <r>
      <rPr>
        <b/>
        <sz val="11"/>
        <rFont val="Calibri"/>
        <family val="2"/>
        <scheme val="minor"/>
      </rPr>
      <t>$8,387,358.92 (Ocho Millones Trescientos Ochenta y Siete Mil Trescientos Cincuenta y Ocho Pesos 92/100 M.N.)</t>
    </r>
  </si>
  <si>
    <r>
      <t xml:space="preserve">El importe en el rubro de Bienes Inmuebles, Infraestructura y Construcciones en Proceso por la cantidad de </t>
    </r>
    <r>
      <rPr>
        <b/>
        <sz val="11"/>
        <rFont val="Calibri"/>
        <family val="2"/>
        <scheme val="minor"/>
      </rPr>
      <t>$2,189,576,887.47 (Dos Mil Ciento Ochenta y Nueve Millones Quinientos Setenta y Seis Mil Ochocientos Ochenta y Siete Pesos 47/100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por la cantidad de </t>
    </r>
    <r>
      <rPr>
        <b/>
        <sz val="11"/>
        <rFont val="Calibri"/>
        <family val="2"/>
        <scheme val="minor"/>
      </rPr>
      <t xml:space="preserve">$750,124,033.21 (Setecientos Cincuenta Millones Ciento Veinticuatro Mil Treinta y Tres Pesos 21/100 M.N.) </t>
    </r>
  </si>
  <si>
    <r>
      <t xml:space="preserve">Al 31 de marzo del 2025, las Depreciaciones y Amortizaciones son por la cantidad total de </t>
    </r>
    <r>
      <rPr>
        <b/>
        <sz val="11"/>
        <rFont val="Calibri"/>
        <family val="2"/>
        <scheme val="minor"/>
      </rPr>
      <t>$587,916,468.53 (Quinientos Ochenta y Siete Millones Novecientos Dieciséis Mil Cuatrocientos Sesenta y Ocho Pesos 53/100 M.N.),</t>
    </r>
    <r>
      <rPr>
        <sz val="11"/>
        <rFont val="Calibri"/>
        <family val="2"/>
        <scheme val="minor"/>
      </rPr>
      <t xml:space="preserve"> de los cuales corresponden una depreciación acumulada de bienes muebles por la cantidad de </t>
    </r>
    <r>
      <rPr>
        <b/>
        <sz val="11"/>
        <rFont val="Calibri"/>
        <family val="2"/>
        <scheme val="minor"/>
      </rPr>
      <t xml:space="preserve">$582,573,163.03 (Quinientos Ochenta y Dos Millones Quinientos Setenta y Tres Mil Ciento Sesenta y Tres Pesos 03/100 M.N.), </t>
    </r>
    <r>
      <rPr>
        <sz val="11"/>
        <rFont val="Calibri"/>
        <family val="2"/>
        <scheme val="minor"/>
      </rPr>
      <t xml:space="preserve"> y una amortización acumulada de Activos intangibles por la cantidad de </t>
    </r>
    <r>
      <rPr>
        <b/>
        <sz val="11"/>
        <rFont val="Calibri"/>
        <family val="2"/>
        <scheme val="minor"/>
      </rPr>
      <t xml:space="preserve">$5,343,305.50 (Cinco Millones Trescientos Cuarenta y Tres Mil Trescientos Cinco Pesos 50/100 M.N.). </t>
    </r>
  </si>
  <si>
    <r>
      <t xml:space="preserve">El H. Ayuntamiento Constitucional de Centro presenta un saldo en Activos Diferidos a Largo Plazo por un monto total de </t>
    </r>
    <r>
      <rPr>
        <b/>
        <sz val="11"/>
        <rFont val="Calibri"/>
        <family val="2"/>
        <scheme val="minor"/>
      </rPr>
      <t>$8,640,501.27 (Ocho Millones Seiscientos Cuarenta Mil Quinientos Un Peso 27/100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 96/100 M.N.),</t>
    </r>
    <r>
      <rPr>
        <sz val="11"/>
        <rFont val="Calibri"/>
        <family val="2"/>
        <scheme val="minor"/>
      </rPr>
      <t xml:space="preserve"> por pagos de anticipos a Contratistas a largo plazo de los ejercicios 2006 y 2009 y la cantidad de </t>
    </r>
    <r>
      <rPr>
        <b/>
        <sz val="11"/>
        <rFont val="Calibri"/>
        <family val="2"/>
        <scheme val="minor"/>
      </rPr>
      <t xml:space="preserve">$6,235,793.91 (Seis Millones Doscientos Treinta y Cinco Mil Setecientos Noventa y Tres Pesos 91/100 M.N.), </t>
    </r>
    <r>
      <rPr>
        <sz val="11"/>
        <rFont val="Calibri"/>
        <family val="2"/>
        <scheme val="minor"/>
      </rPr>
      <t>por anticipo a Contratistas a largo plazo correspondiente al ejercicio 2021.</t>
    </r>
  </si>
  <si>
    <r>
      <t xml:space="preserve">El H. Ayuntamiento Constitucional de Centro presenta un saldo en el Pasivo circulante en Otros pasivos a Corto Plazo por la cantidad de </t>
    </r>
    <r>
      <rPr>
        <b/>
        <sz val="11"/>
        <rFont val="Calibri"/>
        <family val="2"/>
        <scheme val="minor"/>
      </rPr>
      <t xml:space="preserve">$336,391.64 (Trescientos Treinta y Seis Mil Trescientos Noventa y Un Peso 64/100 M.N.) </t>
    </r>
    <r>
      <rPr>
        <sz val="11"/>
        <rFont val="Calibri"/>
        <family val="2"/>
        <scheme val="minor"/>
      </rPr>
      <t>correspondientes a ingresos por clasificar</t>
    </r>
    <r>
      <rPr>
        <b/>
        <sz val="11"/>
        <rFont val="Calibri"/>
        <family val="2"/>
        <scheme val="minor"/>
      </rPr>
      <t xml:space="preserve"> </t>
    </r>
    <r>
      <rPr>
        <sz val="11"/>
        <rFont val="Calibri"/>
        <family val="2"/>
        <scheme val="minor"/>
      </rPr>
      <t xml:space="preserve">y un saldo en el Pasivo no circulante en Cuenta por Pagar a Largo Plazo por la cantidad de </t>
    </r>
    <r>
      <rPr>
        <b/>
        <sz val="11"/>
        <rFont val="Calibri"/>
        <family val="2"/>
        <scheme val="minor"/>
      </rPr>
      <t>$3,687,591.92 (Tres Millones  Seiscientos Ochenta y Siete Mil Quinientos Noventa y Un Peso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</si>
  <si>
    <r>
      <t xml:space="preserve">Al 31 de marzo del 2025, el H. Ayuntamiento Constitucional de Centro en el apartado de Hacienda Pública/Patrimonio Generado presenta un Resultado del Ejercicio Ahorro/Desahorro por </t>
    </r>
    <r>
      <rPr>
        <b/>
        <sz val="11"/>
        <rFont val="Calibri"/>
        <family val="2"/>
        <scheme val="minor"/>
      </rPr>
      <t>$399,760,700.42 (Trescientos Noventa y Nueve Millones Setecientos Sesenta Mil Setecientos Pesos 42/100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$-7,547.54 (Siete Mil Quinientos Cuarenta y Siete Pesos 54/100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$130,098,356.39 (Ciento Treinta Millones Noventa y Ocho Mil Trescientos Cincuenta y Seis Pesos 39/100 M.N.)</t>
    </r>
    <r>
      <rPr>
        <sz val="11"/>
        <rFont val="Calibri"/>
        <family val="2"/>
        <scheme val="minor"/>
      </rPr>
      <t xml:space="preserve"> de salidas de almacen correspondiente a ejercicios anteriores y terminaciones de obras de ejercicios anteriores, quedando una variación por </t>
    </r>
    <r>
      <rPr>
        <b/>
        <sz val="11"/>
        <rFont val="Calibri"/>
        <family val="2"/>
        <scheme val="minor"/>
      </rPr>
      <t>$269,669,891.57 (Doscientos Sesenta y Nueve Millones Seiscientos Sesenta y Nueve Mil Ochocientos Noventa y Un Peso 57/100 M.N.)</t>
    </r>
  </si>
  <si>
    <r>
      <t xml:space="preserve">Al 31 de marzo de 2025 el H. Ayuntamiento Constitucional  de Centro, registró en el Presupuesto de Egresos Municipal en el apartado de Otros Egresos Presupuestales No Contables un saldo por la cantidad total de </t>
    </r>
    <r>
      <rPr>
        <b/>
        <sz val="11"/>
        <rFont val="Calibri"/>
        <family val="2"/>
        <scheme val="minor"/>
      </rPr>
      <t xml:space="preserve">$1,257,142.40 (Un Millón Doscientos Cincuenta y Siete Mil Ciento Cuarenta y Dos Pesos 40/100 M.N.), </t>
    </r>
    <r>
      <rPr>
        <sz val="11"/>
        <rFont val="Calibri"/>
        <family val="2"/>
        <scheme val="minor"/>
      </rPr>
      <t xml:space="preserve"> correspondientes a la Aportación municipal CAPUFE.</t>
    </r>
  </si>
  <si>
    <r>
      <t xml:space="preserve">Al 31 de marzo del 2025, el H. Ayuntamiento Constitucional de Centro tiene registrado un pasivo circulante por la cantidad de </t>
    </r>
    <r>
      <rPr>
        <b/>
        <sz val="11"/>
        <rFont val="Calibri"/>
        <family val="2"/>
        <scheme val="minor"/>
      </rPr>
      <t>$298,241,755.98 (Doscientos Noventa y Ocho Millones Doscientos Cuarenta y Un Mil Setecientos Cincuenta y Cinco Pesos 98/100 M.N.);</t>
    </r>
    <r>
      <rPr>
        <sz val="11"/>
        <rFont val="Calibri"/>
        <family val="2"/>
        <scheme val="minor"/>
      </rPr>
      <t xml:space="preserve"> integrado por Servicios Personales siendo el mas representativo Instituto de Seguridad Social del Estado de Tabasco (ISSET) por la cantidad de</t>
    </r>
    <r>
      <rPr>
        <b/>
        <sz val="11"/>
        <rFont val="Calibri"/>
        <family val="2"/>
        <scheme val="minor"/>
      </rPr>
      <t xml:space="preserve"> $9,270,825.45 (Nueve Millones Doscientos Setenta Mil Ochocientos Veinticinco Pesos 45/100 M.N.); </t>
    </r>
    <r>
      <rPr>
        <sz val="11"/>
        <rFont val="Calibri"/>
        <family val="2"/>
        <scheme val="minor"/>
      </rPr>
      <t xml:space="preserve">Proveedores por pagar a corto plazo siendo las mas representativas Promotora Ambiental de la Lagura S.A. de C.V. por la cantidad de </t>
    </r>
    <r>
      <rPr>
        <b/>
        <sz val="11"/>
        <rFont val="Calibri"/>
        <family val="2"/>
        <scheme val="minor"/>
      </rPr>
      <t xml:space="preserve">$11,427,895.87 (Once Millones Cuatrocientos Veintisiete Mil Ochocientos Noventa y Cinco Pesos 87/100 M.N.), </t>
    </r>
    <r>
      <rPr>
        <sz val="11"/>
        <rFont val="Calibri"/>
        <family val="2"/>
        <scheme val="minor"/>
      </rPr>
      <t xml:space="preserve">Sergio Arjona Sánchez por la cantidad de </t>
    </r>
    <r>
      <rPr>
        <b/>
        <sz val="11"/>
        <rFont val="Calibri"/>
        <family val="2"/>
        <scheme val="minor"/>
      </rPr>
      <t>$6,322,762.64 (Seis Millones Trescientos Veintidós Mil Setecientos Sesenta y Dos Pesos 64/100 M.N.)</t>
    </r>
    <r>
      <rPr>
        <sz val="11"/>
        <rFont val="Calibri"/>
        <family val="2"/>
        <scheme val="minor"/>
      </rPr>
      <t xml:space="preserve"> y David Gustavo Pérez Priego por la cantidad de </t>
    </r>
    <r>
      <rPr>
        <b/>
        <sz val="11"/>
        <rFont val="Calibri"/>
        <family val="2"/>
        <scheme val="minor"/>
      </rPr>
      <t>$12,500,000.00 (Doce Millones Quinientos Mil Pesos 00/100 M.N.);</t>
    </r>
    <r>
      <rPr>
        <sz val="11"/>
        <rFont val="Calibri"/>
        <family val="2"/>
        <scheme val="minor"/>
      </rPr>
      <t xml:space="preserve"> Retenciones y Contribuciones siendo el más representativo el I.S.P.T. por la cantidad de </t>
    </r>
    <r>
      <rPr>
        <b/>
        <sz val="11"/>
        <rFont val="Calibri"/>
        <family val="2"/>
        <scheme val="minor"/>
      </rPr>
      <t xml:space="preserve">$5,968,632.89 (Cinco Millones Novecientos Sesenta y Ocho Mil Seiscientos Treinta y Dos Pesos 89/100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$167,668,762.09 (Ciento Sesenta y Siete Millones Seiscientos Sesenta y Ocho Mil Setecientos Sesenta y Dos Pesos 09/100 M.N.) </t>
    </r>
    <r>
      <rPr>
        <sz val="11"/>
        <rFont val="Calibri"/>
        <family val="2"/>
        <scheme val="minor"/>
      </rPr>
      <t xml:space="preserve">y Financiamiento entre Recursos por la cantidad de </t>
    </r>
    <r>
      <rPr>
        <b/>
        <sz val="11"/>
        <rFont val="Calibri"/>
        <family val="2"/>
        <scheme val="minor"/>
      </rPr>
      <t>$44,707,257.32 (Cuarenta y Cuatro Millones Setecientos Siete Mil Doscientos Cincuenta y Siete Pesos 32/100 M.N.)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</si>
</sst>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4"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1" fillId="0" borderId="0"/>
  </cellStyleXfs>
  <cellXfs count="399">
    <xf numFmtId="0" fontId="0" fillId="0" borderId="0" xfId="0"/>
    <xf numFmtId="44" fontId="0" fillId="0" borderId="0" xfId="1" applyFont="1" applyFill="1"/>
    <xf numFmtId="0" fontId="3" fillId="0" borderId="0" xfId="0" applyFont="1"/>
    <xf numFmtId="44" fontId="0" fillId="0" borderId="0" xfId="1" applyFont="1" applyFill="1" applyBorder="1"/>
    <xf numFmtId="4" fontId="3" fillId="0" borderId="0" xfId="0" applyNumberFormat="1" applyFont="1"/>
    <xf numFmtId="44" fontId="3" fillId="0" borderId="0" xfId="1" applyFont="1" applyFill="1" applyBorder="1" applyAlignment="1"/>
    <xf numFmtId="0" fontId="4" fillId="0" borderId="0" xfId="0" applyFont="1"/>
    <xf numFmtId="44" fontId="3" fillId="0" borderId="0" xfId="1" applyFont="1" applyFill="1" applyBorder="1" applyAlignment="1">
      <alignment horizontal="center"/>
    </xf>
    <xf numFmtId="44" fontId="4" fillId="0" borderId="0" xfId="1" applyFont="1" applyFill="1"/>
    <xf numFmtId="0" fontId="4" fillId="0" borderId="0" xfId="0" applyFont="1" applyAlignment="1">
      <alignment horizontal="left"/>
    </xf>
    <xf numFmtId="0" fontId="3" fillId="0" borderId="0" xfId="0" applyFont="1" applyAlignment="1">
      <alignment horizontal="center" vertical="justify" wrapText="1"/>
    </xf>
    <xf numFmtId="0" fontId="5" fillId="0" borderId="12" xfId="0" applyFont="1" applyBorder="1" applyAlignment="1">
      <alignment horizontal="center" vertical="center" wrapText="1"/>
    </xf>
    <xf numFmtId="44" fontId="3" fillId="0" borderId="12" xfId="1" applyFont="1" applyFill="1" applyBorder="1" applyAlignment="1">
      <alignment vertical="center" wrapText="1"/>
    </xf>
    <xf numFmtId="44" fontId="2" fillId="0" borderId="12" xfId="1" applyFont="1" applyFill="1" applyBorder="1" applyAlignment="1">
      <alignment vertical="center" wrapText="1"/>
    </xf>
    <xf numFmtId="0" fontId="3" fillId="0" borderId="12" xfId="0" applyFont="1" applyBorder="1" applyAlignment="1">
      <alignment vertical="center" wrapText="1"/>
    </xf>
    <xf numFmtId="0" fontId="3" fillId="0" borderId="0" xfId="0" applyFont="1" applyAlignment="1"/>
    <xf numFmtId="4" fontId="3" fillId="0" borderId="12" xfId="0" applyNumberFormat="1" applyFont="1" applyBorder="1" applyAlignment="1">
      <alignment horizontal="right"/>
    </xf>
    <xf numFmtId="4" fontId="2" fillId="0" borderId="12" xfId="0" applyNumberFormat="1" applyFont="1" applyBorder="1" applyAlignment="1">
      <alignment horizontal="right" vertical="center"/>
    </xf>
    <xf numFmtId="4" fontId="2" fillId="0" borderId="12" xfId="1" applyNumberFormat="1" applyFont="1" applyFill="1" applyBorder="1" applyAlignment="1">
      <alignment horizontal="right" vertical="center"/>
    </xf>
    <xf numFmtId="4" fontId="2" fillId="0" borderId="12" xfId="0" applyNumberFormat="1" applyFont="1" applyBorder="1" applyAlignment="1">
      <alignment horizontal="right"/>
    </xf>
    <xf numFmtId="4" fontId="2" fillId="0" borderId="7" xfId="0" applyNumberFormat="1" applyFont="1" applyBorder="1" applyAlignment="1">
      <alignment horizontal="right"/>
    </xf>
    <xf numFmtId="0" fontId="2" fillId="0" borderId="8" xfId="0" applyFont="1" applyBorder="1" applyAlignment="1">
      <alignment horizontal="right"/>
    </xf>
    <xf numFmtId="0" fontId="2" fillId="0" borderId="9" xfId="0" applyFont="1" applyBorder="1" applyAlignment="1">
      <alignment horizontal="right"/>
    </xf>
    <xf numFmtId="0" fontId="3" fillId="0" borderId="10" xfId="0" applyFont="1" applyBorder="1" applyAlignment="1">
      <alignment horizontal="justify" vertical="center" wrapText="1"/>
    </xf>
    <xf numFmtId="0" fontId="3" fillId="0" borderId="0" xfId="0" applyFont="1" applyAlignment="1">
      <alignment horizontal="justify" vertical="center" wrapText="1"/>
    </xf>
    <xf numFmtId="0" fontId="3" fillId="0" borderId="11" xfId="0" applyFont="1" applyBorder="1" applyAlignment="1">
      <alignment horizontal="justify" vertical="center" wrapText="1"/>
    </xf>
    <xf numFmtId="44" fontId="3" fillId="0" borderId="12" xfId="1" applyFont="1" applyFill="1" applyBorder="1" applyAlignment="1">
      <alignment horizontal="center" vertical="center"/>
    </xf>
    <xf numFmtId="0" fontId="2" fillId="0" borderId="12" xfId="0" applyFont="1" applyBorder="1" applyAlignment="1">
      <alignment horizontal="center"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44" fontId="2" fillId="3" borderId="8" xfId="1" applyFont="1" applyFill="1" applyBorder="1" applyAlignment="1">
      <alignment horizontal="center" vertical="center"/>
    </xf>
    <xf numFmtId="44" fontId="2" fillId="3" borderId="9" xfId="1" applyFont="1" applyFill="1" applyBorder="1" applyAlignment="1">
      <alignment horizontal="center" vertical="center"/>
    </xf>
    <xf numFmtId="0" fontId="3" fillId="0" borderId="12" xfId="0" applyFont="1" applyBorder="1" applyAlignment="1">
      <alignment horizontal="justify" vertical="top" wrapText="1"/>
    </xf>
    <xf numFmtId="0" fontId="3" fillId="0" borderId="12" xfId="0" applyFont="1" applyBorder="1" applyAlignment="1">
      <alignment horizontal="justify" vertical="top"/>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2" xfId="0" applyFont="1" applyBorder="1" applyAlignment="1">
      <alignment horizontal="center" vertical="center" wrapText="1" readingOrder="1"/>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0" fontId="2" fillId="0" borderId="7" xfId="0" applyFont="1" applyBorder="1" applyAlignment="1">
      <alignment horizontal="left"/>
    </xf>
    <xf numFmtId="0" fontId="2" fillId="0" borderId="8" xfId="0" applyFont="1" applyBorder="1" applyAlignment="1">
      <alignment horizontal="left"/>
    </xf>
    <xf numFmtId="49" fontId="3" fillId="0" borderId="12" xfId="0" applyNumberFormat="1" applyFont="1" applyBorder="1" applyAlignment="1">
      <alignment horizontal="left" vertical="center"/>
    </xf>
    <xf numFmtId="0" fontId="3" fillId="0" borderId="12" xfId="0" applyFont="1" applyBorder="1" applyAlignment="1">
      <alignment horizontal="left" vertical="center" wrapText="1"/>
    </xf>
    <xf numFmtId="0" fontId="2" fillId="2" borderId="7" xfId="0" applyFont="1" applyFill="1" applyBorder="1" applyAlignment="1">
      <alignment horizontal="center" vertical="center" readingOrder="1"/>
    </xf>
    <xf numFmtId="0" fontId="2" fillId="2" borderId="8" xfId="0" applyFont="1" applyFill="1" applyBorder="1" applyAlignment="1">
      <alignment horizontal="center" vertical="center" readingOrder="1"/>
    </xf>
    <xf numFmtId="0" fontId="2" fillId="2" borderId="9" xfId="0" applyFont="1" applyFill="1" applyBorder="1" applyAlignment="1">
      <alignment horizontal="center" vertical="center" readingOrder="1"/>
    </xf>
    <xf numFmtId="0" fontId="2" fillId="2" borderId="12" xfId="0" applyFont="1" applyFill="1" applyBorder="1" applyAlignment="1">
      <alignment horizontal="left"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10" xfId="0" applyFont="1" applyBorder="1" applyAlignment="1">
      <alignment horizontal="justify" vertical="top" wrapText="1"/>
    </xf>
    <xf numFmtId="0" fontId="3" fillId="0" borderId="0" xfId="0" applyFont="1" applyAlignment="1">
      <alignment horizontal="justify" vertical="top" wrapText="1"/>
    </xf>
    <xf numFmtId="0" fontId="3" fillId="0" borderId="11"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7" fillId="2" borderId="12"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4" fontId="2" fillId="0" borderId="12" xfId="1" applyNumberFormat="1" applyFont="1" applyFill="1" applyBorder="1" applyAlignment="1">
      <alignment horizontal="right" vertical="center" wrapText="1"/>
    </xf>
    <xf numFmtId="0" fontId="2" fillId="0" borderId="12" xfId="0" applyFont="1" applyBorder="1" applyAlignment="1">
      <alignment horizontal="left" vertical="center"/>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4" fontId="2" fillId="0" borderId="8" xfId="1" applyFont="1" applyFill="1" applyBorder="1" applyAlignment="1">
      <alignment horizontal="center" vertical="center"/>
    </xf>
    <xf numFmtId="44" fontId="2" fillId="0" borderId="9" xfId="1"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44"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 fillId="0" borderId="12" xfId="0" applyFont="1" applyBorder="1" applyAlignment="1">
      <alignment horizontal="justify" vertical="justify"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11" xfId="0" applyFont="1" applyBorder="1" applyAlignment="1">
      <alignment horizontal="center" vertical="top"/>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44" fontId="3" fillId="0" borderId="10" xfId="1" applyFont="1" applyFill="1" applyBorder="1" applyAlignment="1">
      <alignment horizontal="center" vertical="center"/>
    </xf>
    <xf numFmtId="44" fontId="3" fillId="0" borderId="0" xfId="1" applyFont="1" applyFill="1" applyBorder="1" applyAlignment="1">
      <alignment horizontal="center" vertical="center"/>
    </xf>
    <xf numFmtId="44" fontId="3" fillId="0" borderId="11" xfId="1" applyFont="1" applyFill="1" applyBorder="1" applyAlignment="1">
      <alignment horizontal="center" vertical="center"/>
    </xf>
    <xf numFmtId="44" fontId="3" fillId="0" borderId="4" xfId="1" applyFont="1" applyFill="1" applyBorder="1" applyAlignment="1">
      <alignment horizontal="center" vertical="center"/>
    </xf>
    <xf numFmtId="44" fontId="3" fillId="0" borderId="5" xfId="1" applyFont="1" applyFill="1" applyBorder="1" applyAlignment="1">
      <alignment horizontal="center" vertical="center"/>
    </xf>
    <xf numFmtId="44" fontId="3" fillId="0" borderId="6" xfId="1" applyFont="1" applyFill="1" applyBorder="1" applyAlignment="1">
      <alignment horizontal="center" vertical="center"/>
    </xf>
    <xf numFmtId="0" fontId="6" fillId="2" borderId="12" xfId="0" applyFont="1" applyFill="1" applyBorder="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0" borderId="10" xfId="0" applyFont="1" applyBorder="1" applyAlignment="1">
      <alignment horizontal="center" vertical="justify" wrapText="1"/>
    </xf>
    <xf numFmtId="0" fontId="3" fillId="0" borderId="0" xfId="0" applyFont="1" applyAlignment="1">
      <alignment horizontal="center" vertical="justify" wrapText="1"/>
    </xf>
    <xf numFmtId="0" fontId="3" fillId="0" borderId="11" xfId="0" applyFont="1" applyBorder="1" applyAlignment="1">
      <alignment horizontal="center" vertical="justify" wrapText="1"/>
    </xf>
    <xf numFmtId="0" fontId="2"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10" fontId="8" fillId="0" borderId="12" xfId="0" applyNumberFormat="1" applyFont="1" applyBorder="1" applyAlignment="1">
      <alignment horizontal="center" vertical="justify"/>
    </xf>
    <xf numFmtId="44" fontId="3" fillId="0" borderId="14" xfId="1" applyFont="1" applyFill="1" applyBorder="1" applyAlignment="1">
      <alignment horizontal="center" vertical="center"/>
    </xf>
    <xf numFmtId="0" fontId="8" fillId="0" borderId="7" xfId="0" applyFont="1" applyBorder="1" applyAlignment="1">
      <alignment horizontal="left" vertical="justify"/>
    </xf>
    <xf numFmtId="0" fontId="8" fillId="0" borderId="8" xfId="0" applyFont="1" applyBorder="1" applyAlignment="1">
      <alignment horizontal="left" vertical="justify"/>
    </xf>
    <xf numFmtId="0" fontId="8" fillId="0" borderId="9" xfId="0" applyFont="1" applyBorder="1" applyAlignment="1">
      <alignment horizontal="left" vertical="justify"/>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4" fontId="3" fillId="0" borderId="1" xfId="1" applyFont="1" applyFill="1" applyBorder="1" applyAlignment="1">
      <alignment horizontal="center" vertical="center"/>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0" fontId="2" fillId="0" borderId="9" xfId="0" applyFont="1" applyBorder="1" applyAlignment="1">
      <alignment horizontal="left" vertical="center"/>
    </xf>
    <xf numFmtId="44" fontId="2" fillId="0" borderId="7" xfId="1" applyFont="1" applyFill="1" applyBorder="1" applyAlignment="1">
      <alignment horizontal="center" vertical="center"/>
    </xf>
    <xf numFmtId="0" fontId="3" fillId="0" borderId="0" xfId="0" applyFont="1" applyAlignment="1">
      <alignment horizontal="center" vertical="top" wrapText="1"/>
    </xf>
    <xf numFmtId="10" fontId="7" fillId="0" borderId="12" xfId="0" applyNumberFormat="1" applyFont="1" applyBorder="1" applyAlignment="1">
      <alignment horizontal="center" vertical="justify"/>
    </xf>
    <xf numFmtId="44" fontId="3" fillId="0" borderId="12" xfId="1" applyFont="1" applyFill="1" applyBorder="1" applyAlignment="1">
      <alignment vertical="top" wrapText="1"/>
    </xf>
    <xf numFmtId="0" fontId="3" fillId="0" borderId="12" xfId="0" applyFont="1" applyBorder="1" applyAlignment="1">
      <alignment horizontal="left" vertical="top" wrapText="1"/>
    </xf>
    <xf numFmtId="44" fontId="3" fillId="0" borderId="12" xfId="1" applyFont="1" applyFill="1" applyBorder="1" applyAlignment="1">
      <alignment vertical="center" wrapText="1"/>
    </xf>
    <xf numFmtId="44" fontId="2" fillId="0" borderId="8" xfId="1" applyFont="1" applyFill="1" applyBorder="1" applyAlignment="1">
      <alignment horizontal="right" vertical="center"/>
    </xf>
    <xf numFmtId="44" fontId="2" fillId="0" borderId="9" xfId="1" applyFont="1" applyFill="1" applyBorder="1" applyAlignment="1">
      <alignment horizontal="righ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2" fillId="0" borderId="10"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44" fontId="2" fillId="0" borderId="9" xfId="1" applyFont="1" applyFill="1" applyBorder="1" applyAlignment="1">
      <alignment horizontal="right" vertical="center" wrapText="1"/>
    </xf>
    <xf numFmtId="44" fontId="2" fillId="0" borderId="12" xfId="1" applyFont="1" applyFill="1" applyBorder="1" applyAlignment="1">
      <alignment horizontal="right" vertical="center" wrapText="1"/>
    </xf>
    <xf numFmtId="44" fontId="8" fillId="0" borderId="12" xfId="1" applyFont="1" applyFill="1" applyBorder="1" applyAlignment="1">
      <alignment horizontal="center" vertical="justify"/>
    </xf>
    <xf numFmtId="44" fontId="3" fillId="0" borderId="12" xfId="1" applyFont="1" applyBorder="1" applyAlignment="1">
      <alignment horizontal="center" vertical="center"/>
    </xf>
    <xf numFmtId="0" fontId="7" fillId="0" borderId="12" xfId="0" applyFont="1" applyBorder="1" applyAlignment="1">
      <alignment horizontal="justify" vertical="center"/>
    </xf>
    <xf numFmtId="44" fontId="2" fillId="0" borderId="12" xfId="1" applyFont="1" applyFill="1" applyBorder="1" applyAlignment="1">
      <alignment horizontal="center" vertical="center"/>
    </xf>
    <xf numFmtId="44" fontId="3" fillId="0" borderId="12" xfId="1" applyFont="1" applyFill="1" applyBorder="1" applyAlignment="1">
      <alignment horizontal="center" vertical="center" wrapText="1"/>
    </xf>
    <xf numFmtId="0" fontId="5" fillId="2" borderId="12" xfId="0" applyFont="1" applyFill="1" applyBorder="1" applyAlignment="1">
      <alignment horizontal="center" vertical="center" wrapText="1"/>
    </xf>
    <xf numFmtId="44" fontId="2" fillId="0" borderId="12" xfId="1" applyFont="1" applyFill="1" applyBorder="1" applyAlignment="1">
      <alignment horizontal="center" vertical="center" wrapText="1"/>
    </xf>
    <xf numFmtId="0" fontId="3" fillId="0" borderId="12" xfId="0" applyFont="1" applyBorder="1" applyAlignment="1">
      <alignment horizontal="center" vertical="center"/>
    </xf>
    <xf numFmtId="0" fontId="3" fillId="0" borderId="1" xfId="0" applyFont="1" applyBorder="1" applyAlignment="1">
      <alignment horizontal="justify" vertical="justify"/>
    </xf>
    <xf numFmtId="0" fontId="3" fillId="0" borderId="2" xfId="0" applyFont="1" applyBorder="1" applyAlignment="1">
      <alignment horizontal="justify" vertical="justify"/>
    </xf>
    <xf numFmtId="0" fontId="3" fillId="0" borderId="3" xfId="0" applyFont="1" applyBorder="1" applyAlignment="1">
      <alignment horizontal="justify" vertical="justify"/>
    </xf>
    <xf numFmtId="0" fontId="5" fillId="0" borderId="12" xfId="0" applyFont="1" applyBorder="1" applyAlignment="1">
      <alignment horizontal="center" vertical="center" wrapText="1"/>
    </xf>
    <xf numFmtId="0" fontId="3" fillId="0" borderId="12"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44" fontId="3" fillId="0" borderId="7" xfId="1" applyFont="1" applyFill="1" applyBorder="1" applyAlignment="1">
      <alignment horizontal="center" vertical="center"/>
    </xf>
    <xf numFmtId="0" fontId="2" fillId="2" borderId="12" xfId="0" applyFont="1" applyFill="1" applyBorder="1" applyAlignment="1">
      <alignment horizontal="center" vertical="center" wrapText="1"/>
    </xf>
    <xf numFmtId="44" fontId="3" fillId="0" borderId="12" xfId="1" applyFont="1" applyFill="1" applyBorder="1" applyAlignment="1">
      <alignment horizontal="center"/>
    </xf>
    <xf numFmtId="2" fontId="3" fillId="0" borderId="12" xfId="1" applyNumberFormat="1" applyFont="1" applyFill="1" applyBorder="1" applyAlignment="1">
      <alignment horizontal="left" vertical="center"/>
    </xf>
    <xf numFmtId="0" fontId="3" fillId="0" borderId="12" xfId="0" applyFont="1" applyBorder="1" applyAlignment="1">
      <alignment horizontal="left"/>
    </xf>
    <xf numFmtId="44" fontId="3" fillId="0" borderId="12" xfId="1" applyFont="1" applyFill="1" applyBorder="1" applyAlignment="1">
      <alignment horizontal="right"/>
    </xf>
    <xf numFmtId="0" fontId="3" fillId="0" borderId="12" xfId="0" applyFont="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44" fontId="3" fillId="0" borderId="12" xfId="1" applyFont="1" applyFill="1" applyBorder="1" applyAlignment="1">
      <alignment horizontal="right"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44" fontId="2" fillId="0" borderId="12" xfId="1" applyFont="1" applyFill="1" applyBorder="1" applyAlignment="1">
      <alignment horizontal="right"/>
    </xf>
    <xf numFmtId="0" fontId="5"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4" fontId="3" fillId="0" borderId="7" xfId="1" applyFont="1" applyFill="1" applyBorder="1" applyAlignment="1">
      <alignment horizontal="right"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44" fontId="2" fillId="2" borderId="7" xfId="1" applyFont="1" applyFill="1" applyBorder="1" applyAlignment="1">
      <alignment horizontal="right" vertical="center"/>
    </xf>
    <xf numFmtId="44" fontId="2" fillId="2" borderId="8" xfId="1" applyFont="1" applyFill="1" applyBorder="1" applyAlignment="1">
      <alignment horizontal="right" vertical="center"/>
    </xf>
    <xf numFmtId="44" fontId="2" fillId="2" borderId="9" xfId="1" applyFont="1" applyFill="1" applyBorder="1" applyAlignment="1">
      <alignment horizontal="right" vertical="center"/>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44" fontId="3" fillId="0" borderId="7" xfId="1" applyFont="1" applyFill="1" applyBorder="1" applyAlignment="1">
      <alignment horizontal="center"/>
    </xf>
    <xf numFmtId="44" fontId="3" fillId="0" borderId="8" xfId="1" applyFont="1" applyFill="1" applyBorder="1" applyAlignment="1">
      <alignment horizontal="center"/>
    </xf>
    <xf numFmtId="44" fontId="3" fillId="0" borderId="9" xfId="1" applyFont="1" applyFill="1" applyBorder="1" applyAlignment="1">
      <alignment horizontal="center"/>
    </xf>
    <xf numFmtId="0" fontId="12" fillId="0" borderId="0" xfId="0" applyFont="1" applyAlignment="1">
      <alignment horizontal="center" vertical="center" wrapText="1"/>
    </xf>
    <xf numFmtId="0" fontId="3" fillId="0" borderId="12" xfId="0" applyFont="1" applyBorder="1" applyAlignment="1">
      <alignment horizontal="center"/>
    </xf>
    <xf numFmtId="0" fontId="2" fillId="2" borderId="12" xfId="0" applyFont="1" applyFill="1" applyBorder="1" applyAlignment="1">
      <alignment horizontal="center" vertical="center"/>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1" fontId="3" fillId="0" borderId="12" xfId="0" applyNumberFormat="1" applyFont="1" applyBorder="1" applyAlignment="1">
      <alignment horizontal="center" vertical="center"/>
    </xf>
    <xf numFmtId="0" fontId="2" fillId="0" borderId="12" xfId="0" applyFont="1" applyBorder="1" applyAlignment="1">
      <alignment horizontal="center"/>
    </xf>
    <xf numFmtId="0" fontId="6" fillId="2" borderId="12" xfId="0" applyFont="1" applyFill="1" applyBorder="1" applyAlignment="1">
      <alignment horizontal="center" vertical="center"/>
    </xf>
    <xf numFmtId="44" fontId="2" fillId="0" borderId="12" xfId="1" applyFont="1" applyFill="1" applyBorder="1" applyAlignment="1">
      <alignment horizontal="center"/>
    </xf>
    <xf numFmtId="0" fontId="3" fillId="0" borderId="12" xfId="0" applyFont="1" applyBorder="1" applyAlignment="1">
      <alignment horizontal="left" wrapText="1"/>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2" fillId="2" borderId="12" xfId="0" applyFont="1" applyFill="1" applyBorder="1" applyAlignment="1">
      <alignment vertical="center"/>
    </xf>
    <xf numFmtId="44" fontId="2" fillId="2" borderId="12" xfId="1" applyFont="1" applyFill="1" applyBorder="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4" fontId="2" fillId="0" borderId="12" xfId="1" applyFont="1" applyFill="1" applyBorder="1" applyAlignment="1">
      <alignment horizontal="right" vertical="center"/>
    </xf>
    <xf numFmtId="0" fontId="2" fillId="0" borderId="12" xfId="0" applyFont="1" applyBorder="1" applyAlignment="1">
      <alignment horizontal="left" vertical="top"/>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13" fillId="0" borderId="12" xfId="0" applyFont="1" applyBorder="1" applyAlignment="1">
      <alignment horizontal="left" vertical="center"/>
    </xf>
    <xf numFmtId="44" fontId="2" fillId="2" borderId="12" xfId="1" applyFont="1" applyFill="1" applyBorder="1" applyAlignment="1">
      <alignment horizontal="right" vertical="center"/>
    </xf>
    <xf numFmtId="0" fontId="2" fillId="0" borderId="12" xfId="0" applyFont="1" applyBorder="1" applyAlignment="1">
      <alignment horizontal="left" vertical="center" wrapText="1"/>
    </xf>
    <xf numFmtId="0" fontId="6" fillId="2" borderId="1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justify" vertical="top"/>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justify" vertical="center" wrapText="1"/>
    </xf>
    <xf numFmtId="0" fontId="3" fillId="0" borderId="12" xfId="0" applyFont="1" applyBorder="1" applyAlignment="1">
      <alignment horizontal="center" vertical="justify"/>
    </xf>
    <xf numFmtId="44" fontId="7" fillId="0" borderId="7" xfId="0" applyNumberFormat="1" applyFont="1" applyBorder="1" applyAlignment="1">
      <alignment horizontal="center" vertical="center"/>
    </xf>
    <xf numFmtId="44" fontId="7" fillId="0" borderId="8" xfId="0" applyNumberFormat="1" applyFont="1" applyBorder="1" applyAlignment="1">
      <alignment horizontal="center" vertical="center"/>
    </xf>
    <xf numFmtId="44" fontId="7" fillId="0" borderId="9"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3" fillId="0" borderId="7" xfId="0" applyFont="1" applyBorder="1" applyAlignment="1">
      <alignment horizontal="justify" vertical="top"/>
    </xf>
    <xf numFmtId="0" fontId="3" fillId="0" borderId="8" xfId="0" applyFont="1" applyBorder="1" applyAlignment="1">
      <alignment horizontal="justify" vertical="top"/>
    </xf>
    <xf numFmtId="0" fontId="3" fillId="0" borderId="9" xfId="0" applyFont="1" applyBorder="1" applyAlignment="1">
      <alignment horizontal="justify" vertical="top"/>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12" xfId="0" applyFont="1" applyBorder="1" applyAlignment="1">
      <alignment horizontal="center"/>
    </xf>
    <xf numFmtId="0" fontId="2" fillId="0" borderId="1" xfId="0" applyFont="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0" xfId="0" applyFont="1" applyAlignment="1">
      <alignment horizontal="justify" vertical="center"/>
    </xf>
    <xf numFmtId="0" fontId="3" fillId="0" borderId="11"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3" fillId="0" borderId="1" xfId="0" applyFont="1" applyBorder="1" applyAlignment="1">
      <alignment horizontal="justify" vertical="center"/>
    </xf>
    <xf numFmtId="0" fontId="2" fillId="0" borderId="10" xfId="0" applyFont="1" applyBorder="1" applyAlignment="1">
      <alignment horizontal="justify" vertical="center" wrapText="1"/>
    </xf>
    <xf numFmtId="0" fontId="2" fillId="0" borderId="0" xfId="0" applyFont="1" applyAlignment="1">
      <alignment horizontal="justify" vertical="center"/>
    </xf>
    <xf numFmtId="0" fontId="2" fillId="0" borderId="11" xfId="0" applyFont="1" applyBorder="1" applyAlignment="1">
      <alignment horizontal="justify"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12" xfId="0" applyFont="1" applyFill="1" applyBorder="1"/>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2" borderId="8" xfId="0" applyFont="1" applyFill="1" applyBorder="1" applyAlignment="1">
      <alignment vertical="center"/>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49" fontId="3" fillId="0" borderId="12" xfId="0" applyNumberFormat="1" applyFont="1" applyBorder="1" applyAlignment="1">
      <alignment horizontal="left"/>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1" xfId="0" applyFont="1" applyBorder="1" applyAlignment="1">
      <alignment horizontal="left" vertical="top"/>
    </xf>
    <xf numFmtId="0" fontId="3" fillId="0" borderId="11" xfId="0" applyFont="1" applyBorder="1" applyAlignment="1">
      <alignment horizontal="justify" vertical="top"/>
    </xf>
    <xf numFmtId="44" fontId="3" fillId="3" borderId="12" xfId="1" applyFont="1" applyFill="1" applyBorder="1" applyAlignment="1">
      <alignment horizontal="center" vertical="center"/>
    </xf>
    <xf numFmtId="0" fontId="2" fillId="0" borderId="7" xfId="0" applyFont="1" applyBorder="1" applyAlignment="1">
      <alignment horizontal="center"/>
    </xf>
    <xf numFmtId="0" fontId="2" fillId="0" borderId="8" xfId="0" applyFont="1" applyBorder="1" applyAlignment="1">
      <alignment horizontal="center"/>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justify" vertical="justify"/>
    </xf>
    <xf numFmtId="0" fontId="3" fillId="0" borderId="2" xfId="0" applyFont="1" applyBorder="1" applyAlignment="1">
      <alignment horizontal="justify" vertical="top"/>
    </xf>
    <xf numFmtId="0" fontId="2" fillId="0" borderId="9" xfId="0" applyFont="1" applyBorder="1" applyAlignment="1">
      <alignment horizontal="center"/>
    </xf>
    <xf numFmtId="0" fontId="3" fillId="0" borderId="10" xfId="0" applyFont="1" applyBorder="1" applyAlignment="1">
      <alignment horizontal="left" vertical="top"/>
    </xf>
    <xf numFmtId="0" fontId="3" fillId="0" borderId="0" xfId="0" applyFont="1" applyAlignment="1">
      <alignment horizontal="left" vertical="top"/>
    </xf>
    <xf numFmtId="0" fontId="3" fillId="0" borderId="11" xfId="0" applyFont="1" applyBorder="1" applyAlignment="1">
      <alignment horizontal="left" vertical="top"/>
    </xf>
    <xf numFmtId="44" fontId="2" fillId="0" borderId="8" xfId="0" applyNumberFormat="1"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44" fontId="7" fillId="0" borderId="12" xfId="1" applyFont="1" applyFill="1" applyBorder="1" applyAlignment="1">
      <alignment horizontal="center" vertical="justify"/>
    </xf>
    <xf numFmtId="0" fontId="7" fillId="0" borderId="7" xfId="0" applyFont="1" applyBorder="1" applyAlignment="1">
      <alignment horizontal="center" vertical="justify"/>
    </xf>
    <xf numFmtId="0" fontId="7" fillId="0" borderId="8" xfId="0" applyFont="1" applyBorder="1" applyAlignment="1">
      <alignment horizontal="center" vertical="justify"/>
    </xf>
    <xf numFmtId="0" fontId="7" fillId="0" borderId="9" xfId="0" applyFont="1" applyBorder="1" applyAlignment="1">
      <alignment horizontal="center" vertical="justify"/>
    </xf>
    <xf numFmtId="0" fontId="2" fillId="2" borderId="7" xfId="0" applyFont="1" applyFill="1" applyBorder="1" applyAlignment="1">
      <alignment horizontal="center"/>
    </xf>
    <xf numFmtId="44" fontId="2" fillId="0" borderId="7" xfId="1" applyFont="1" applyFill="1" applyBorder="1" applyAlignment="1">
      <alignment horizont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3" fillId="0" borderId="12" xfId="0" applyFont="1" applyBorder="1" applyAlignment="1">
      <alignment horizontal="center" vertical="top"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3" fillId="0" borderId="7" xfId="0" applyFont="1" applyBorder="1" applyAlignment="1">
      <alignment horizontal="center" vertical="justify" wrapText="1"/>
    </xf>
    <xf numFmtId="0" fontId="3" fillId="0" borderId="8" xfId="0" applyFont="1" applyBorder="1" applyAlignment="1">
      <alignment horizontal="center" vertical="justify" wrapText="1"/>
    </xf>
    <xf numFmtId="0" fontId="3" fillId="0" borderId="9" xfId="0" applyFont="1" applyBorder="1" applyAlignment="1">
      <alignment horizontal="center" vertical="justify" wrapText="1"/>
    </xf>
    <xf numFmtId="0" fontId="7" fillId="2" borderId="12" xfId="0" applyFont="1" applyFill="1" applyBorder="1" applyAlignment="1">
      <alignment horizontal="center" vertical="center"/>
    </xf>
    <xf numFmtId="0" fontId="2" fillId="0" borderId="1" xfId="0" applyFont="1" applyBorder="1" applyAlignment="1">
      <alignment horizontal="justify"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44" fontId="3" fillId="0" borderId="10" xfId="0" applyNumberFormat="1" applyFont="1" applyBorder="1" applyAlignment="1">
      <alignment horizontal="center" vertical="center" wrapText="1"/>
    </xf>
    <xf numFmtId="44" fontId="3" fillId="0" borderId="0" xfId="0" applyNumberFormat="1" applyFont="1" applyAlignment="1">
      <alignment horizontal="center" vertical="center" wrapText="1"/>
    </xf>
    <xf numFmtId="44" fontId="3" fillId="0" borderId="11" xfId="0" applyNumberFormat="1" applyFont="1" applyBorder="1" applyAlignment="1">
      <alignment horizontal="center" vertical="center" wrapText="1"/>
    </xf>
    <xf numFmtId="0" fontId="3" fillId="0" borderId="4" xfId="0" applyFont="1" applyBorder="1" applyAlignment="1">
      <alignment horizontal="justify" vertical="justify"/>
    </xf>
    <xf numFmtId="0" fontId="3" fillId="0" borderId="5" xfId="0" applyFont="1" applyBorder="1" applyAlignment="1">
      <alignment horizontal="justify" vertical="justify"/>
    </xf>
    <xf numFmtId="0" fontId="3" fillId="0" borderId="6" xfId="0" applyFont="1" applyBorder="1" applyAlignment="1">
      <alignment horizontal="justify" vertical="justify"/>
    </xf>
    <xf numFmtId="0" fontId="3" fillId="0" borderId="12" xfId="0" applyFont="1" applyBorder="1" applyAlignment="1">
      <alignment horizontal="left" vertical="justify" wrapText="1"/>
    </xf>
    <xf numFmtId="44" fontId="2" fillId="0" borderId="7" xfId="0" applyNumberFormat="1" applyFont="1" applyBorder="1" applyAlignment="1">
      <alignment horizontal="center" vertical="center"/>
    </xf>
    <xf numFmtId="44" fontId="2" fillId="0" borderId="9" xfId="0" applyNumberFormat="1" applyFont="1" applyBorder="1" applyAlignment="1">
      <alignment horizontal="center" vertical="center"/>
    </xf>
    <xf numFmtId="0" fontId="2" fillId="0" borderId="9" xfId="0" applyFont="1" applyBorder="1" applyAlignment="1">
      <alignment horizontal="left" vertical="center" wrapText="1"/>
    </xf>
    <xf numFmtId="0" fontId="8" fillId="2" borderId="12" xfId="0" applyFont="1" applyFill="1" applyBorder="1" applyAlignment="1">
      <alignment horizontal="left" vertical="center"/>
    </xf>
    <xf numFmtId="0" fontId="13" fillId="0" borderId="0" xfId="0" applyFont="1" applyAlignment="1">
      <alignment horizontal="center" vertical="center"/>
    </xf>
    <xf numFmtId="44" fontId="2" fillId="2" borderId="7" xfId="1" applyFont="1" applyFill="1" applyBorder="1" applyAlignment="1">
      <alignment horizontal="center"/>
    </xf>
    <xf numFmtId="44" fontId="2" fillId="2" borderId="8" xfId="1" applyFont="1" applyFill="1" applyBorder="1" applyAlignment="1">
      <alignment horizont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44" fontId="2" fillId="3" borderId="12" xfId="1" applyFont="1" applyFill="1" applyBorder="1" applyAlignment="1">
      <alignment horizontal="center" vertical="center"/>
    </xf>
    <xf numFmtId="44" fontId="3" fillId="0" borderId="12" xfId="1" applyFont="1" applyFill="1" applyBorder="1" applyAlignment="1">
      <alignment horizontal="left"/>
    </xf>
    <xf numFmtId="44" fontId="2" fillId="2" borderId="12" xfId="1" applyFont="1" applyFill="1" applyBorder="1" applyAlignment="1">
      <alignment horizontal="center"/>
    </xf>
    <xf numFmtId="44" fontId="2" fillId="0" borderId="8" xfId="1" applyFont="1" applyFill="1" applyBorder="1" applyAlignment="1">
      <alignment horizontal="center"/>
    </xf>
    <xf numFmtId="44" fontId="2" fillId="2" borderId="9" xfId="1" applyFont="1" applyFill="1" applyBorder="1" applyAlignment="1">
      <alignment horizontal="center"/>
    </xf>
    <xf numFmtId="43" fontId="2" fillId="0" borderId="12" xfId="2" applyFont="1" applyFill="1" applyBorder="1" applyAlignment="1">
      <alignment horizontal="center" vertical="center"/>
    </xf>
    <xf numFmtId="44" fontId="2" fillId="0" borderId="13" xfId="1" applyFont="1" applyFill="1" applyBorder="1" applyAlignment="1">
      <alignment horizontal="center" vertical="center"/>
    </xf>
    <xf numFmtId="0" fontId="13" fillId="0" borderId="13"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7"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4" fontId="2" fillId="0" borderId="12" xfId="0" applyNumberFormat="1" applyFont="1" applyBorder="1" applyAlignment="1">
      <alignment horizontal="right" vertical="center" wrapText="1" readingOrder="1"/>
    </xf>
    <xf numFmtId="0" fontId="2" fillId="0" borderId="12" xfId="0" applyFont="1" applyBorder="1" applyAlignment="1">
      <alignment horizontal="right" vertical="center" wrapText="1" readingOrder="1"/>
    </xf>
    <xf numFmtId="4" fontId="2" fillId="0" borderId="12" xfId="0" applyNumberFormat="1" applyFont="1" applyBorder="1" applyAlignment="1">
      <alignment horizontal="right" vertical="center" wrapText="1"/>
    </xf>
    <xf numFmtId="0" fontId="2" fillId="0" borderId="12" xfId="0" applyFont="1" applyBorder="1" applyAlignment="1">
      <alignment horizontal="right" vertical="center" wrapText="1"/>
    </xf>
    <xf numFmtId="4" fontId="2" fillId="0" borderId="12" xfId="1" applyNumberFormat="1" applyFont="1" applyFill="1" applyBorder="1" applyAlignment="1">
      <alignment horizontal="right" wrapText="1"/>
    </xf>
    <xf numFmtId="0" fontId="3" fillId="0" borderId="12" xfId="0" applyFont="1" applyBorder="1" applyAlignment="1">
      <alignment horizontal="left" vertical="center" wrapText="1" readingOrder="1"/>
    </xf>
    <xf numFmtId="0" fontId="2" fillId="0" borderId="12" xfId="0" applyFont="1" applyBorder="1" applyAlignment="1">
      <alignment horizontal="left" vertical="center" wrapText="1" readingOrder="1"/>
    </xf>
    <xf numFmtId="49" fontId="3" fillId="0" borderId="12" xfId="0" applyNumberFormat="1" applyFont="1" applyBorder="1" applyAlignment="1">
      <alignment horizontal="left" vertical="center" wrapText="1" readingOrder="1"/>
    </xf>
    <xf numFmtId="0" fontId="2" fillId="0" borderId="12" xfId="0" applyFont="1" applyBorder="1" applyAlignment="1">
      <alignment horizontal="left" vertical="center" readingOrder="1"/>
    </xf>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51953</xdr:rowOff>
    </xdr:from>
    <xdr:to>
      <xdr:col>2</xdr:col>
      <xdr:colOff>415637</xdr:colOff>
      <xdr:row>1</xdr:row>
      <xdr:rowOff>398317</xdr:rowOff>
    </xdr:to>
    <xdr:pic>
      <xdr:nvPicPr>
        <xdr:cNvPr id="3" name="Picture 1">
          <a:extLst>
            <a:ext uri="{FF2B5EF4-FFF2-40B4-BE49-F238E27FC236}">
              <a16:creationId xmlns="" xmlns:a16="http://schemas.microsoft.com/office/drawing/2014/main" id="{A8304659-C167-4B73-8602-B7C58846C58B}"/>
            </a:ext>
          </a:extLst>
        </xdr:cNvPr>
        <xdr:cNvPicPr/>
      </xdr:nvPicPr>
      <xdr:blipFill rotWithShape="1">
        <a:blip xmlns:r="http://schemas.openxmlformats.org/officeDocument/2006/relationships" r:embed="rId1"/>
        <a:stretch>
          <a:fillRect/>
        </a:stretch>
      </xdr:blipFill>
      <xdr:spPr>
        <a:xfrm>
          <a:off x="25977" y="51953"/>
          <a:ext cx="1073728" cy="7533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2"/>
  <sheetViews>
    <sheetView tabSelected="1" zoomScaleNormal="100" zoomScaleSheetLayoutView="110" workbookViewId="0">
      <selection activeCell="Q5" sqref="Q5"/>
    </sheetView>
  </sheetViews>
  <sheetFormatPr baseColWidth="10" defaultColWidth="11.42578125" defaultRowHeight="15" x14ac:dyDescent="0.25"/>
  <cols>
    <col min="1" max="1" width="4.7109375" style="2" customWidth="1"/>
    <col min="2" max="2" width="5.5703125" style="2" customWidth="1"/>
    <col min="3" max="3" width="11.28515625" style="2" customWidth="1"/>
    <col min="4" max="4" width="19.140625" style="2" customWidth="1"/>
    <col min="5" max="7" width="10.140625" style="2" customWidth="1"/>
    <col min="8" max="9" width="10.42578125" style="2" customWidth="1"/>
    <col min="10" max="10" width="7.5703125" style="2" customWidth="1"/>
    <col min="11" max="11" width="10" style="2" customWidth="1"/>
    <col min="12" max="12" width="10.28515625" style="2" customWidth="1"/>
    <col min="13" max="13" width="13.5703125" style="2" customWidth="1"/>
    <col min="14" max="14" width="10.5703125" style="2" customWidth="1"/>
    <col min="15" max="15" width="10.7109375" style="2" customWidth="1"/>
    <col min="16" max="16" width="16.140625" style="2" customWidth="1"/>
  </cols>
  <sheetData>
    <row r="1" spans="1:16" s="6" customFormat="1" ht="32.25" customHeight="1" x14ac:dyDescent="0.25">
      <c r="A1" s="288" t="s">
        <v>198</v>
      </c>
      <c r="B1" s="289"/>
      <c r="C1" s="289"/>
      <c r="D1" s="289"/>
      <c r="E1" s="289"/>
      <c r="F1" s="289"/>
      <c r="G1" s="289"/>
      <c r="H1" s="289"/>
      <c r="I1" s="289"/>
      <c r="J1" s="289"/>
      <c r="K1" s="289"/>
      <c r="L1" s="289"/>
      <c r="M1" s="289"/>
      <c r="N1" s="289"/>
      <c r="O1" s="289"/>
      <c r="P1" s="290"/>
    </row>
    <row r="2" spans="1:16" s="6" customFormat="1" ht="32.25" customHeight="1" x14ac:dyDescent="0.25">
      <c r="A2" s="121" t="s">
        <v>378</v>
      </c>
      <c r="B2" s="122"/>
      <c r="C2" s="122"/>
      <c r="D2" s="122"/>
      <c r="E2" s="122"/>
      <c r="F2" s="122"/>
      <c r="G2" s="122"/>
      <c r="H2" s="122"/>
      <c r="I2" s="122"/>
      <c r="J2" s="122"/>
      <c r="K2" s="122"/>
      <c r="L2" s="122"/>
      <c r="M2" s="122"/>
      <c r="N2" s="122"/>
      <c r="O2" s="122"/>
      <c r="P2" s="123"/>
    </row>
    <row r="3" spans="1:16" s="6" customFormat="1" x14ac:dyDescent="0.25">
      <c r="A3" s="298"/>
      <c r="B3" s="299"/>
      <c r="C3" s="299"/>
      <c r="D3" s="299"/>
      <c r="E3" s="299"/>
      <c r="F3" s="299"/>
      <c r="G3" s="299"/>
      <c r="H3" s="299"/>
      <c r="I3" s="299"/>
      <c r="J3" s="299"/>
      <c r="K3" s="299"/>
      <c r="L3" s="299"/>
      <c r="M3" s="299"/>
      <c r="N3" s="299"/>
      <c r="O3" s="299"/>
      <c r="P3" s="300"/>
    </row>
    <row r="4" spans="1:16" s="8" customFormat="1" ht="31.5" customHeight="1" x14ac:dyDescent="0.3">
      <c r="A4" s="248" t="s">
        <v>166</v>
      </c>
      <c r="B4" s="291"/>
      <c r="C4" s="291"/>
      <c r="D4" s="291"/>
      <c r="E4" s="291"/>
      <c r="F4" s="291"/>
      <c r="G4" s="291"/>
      <c r="H4" s="291"/>
      <c r="I4" s="291"/>
      <c r="J4" s="291"/>
      <c r="K4" s="291"/>
      <c r="L4" s="291"/>
      <c r="M4" s="291"/>
      <c r="N4" s="291"/>
      <c r="O4" s="291"/>
      <c r="P4" s="248"/>
    </row>
    <row r="5" spans="1:16" s="8" customFormat="1" ht="15.75" customHeight="1" x14ac:dyDescent="0.25">
      <c r="A5" s="292"/>
      <c r="B5" s="293"/>
      <c r="C5" s="293"/>
      <c r="D5" s="293"/>
      <c r="E5" s="293"/>
      <c r="F5" s="293"/>
      <c r="G5" s="293"/>
      <c r="H5" s="293"/>
      <c r="I5" s="293"/>
      <c r="J5" s="293"/>
      <c r="K5" s="293"/>
      <c r="L5" s="293"/>
      <c r="M5" s="293"/>
      <c r="N5" s="293"/>
      <c r="O5" s="293"/>
      <c r="P5" s="294"/>
    </row>
    <row r="6" spans="1:16" s="8" customFormat="1" ht="23.25" customHeight="1" x14ac:dyDescent="0.25">
      <c r="A6" s="297" t="s">
        <v>199</v>
      </c>
      <c r="B6" s="235"/>
      <c r="C6" s="235"/>
      <c r="D6" s="235"/>
      <c r="E6" s="235"/>
      <c r="F6" s="235"/>
      <c r="G6" s="235"/>
      <c r="H6" s="235"/>
      <c r="I6" s="235"/>
      <c r="J6" s="235"/>
      <c r="K6" s="235"/>
      <c r="L6" s="235"/>
      <c r="M6" s="235"/>
      <c r="N6" s="235"/>
      <c r="O6" s="235"/>
      <c r="P6" s="297"/>
    </row>
    <row r="7" spans="1:16" s="8" customFormat="1" x14ac:dyDescent="0.25">
      <c r="A7" s="103" t="s">
        <v>114</v>
      </c>
      <c r="B7" s="273"/>
      <c r="C7" s="273"/>
      <c r="D7" s="273"/>
      <c r="E7" s="273"/>
      <c r="F7" s="273"/>
      <c r="G7" s="273"/>
      <c r="H7" s="273"/>
      <c r="I7" s="273"/>
      <c r="J7" s="273"/>
      <c r="K7" s="273"/>
      <c r="L7" s="273"/>
      <c r="M7" s="273"/>
      <c r="N7" s="273"/>
      <c r="O7" s="273"/>
      <c r="P7" s="274"/>
    </row>
    <row r="8" spans="1:16" s="8" customFormat="1" ht="30.75" customHeight="1" x14ac:dyDescent="0.25">
      <c r="A8" s="23" t="s">
        <v>84</v>
      </c>
      <c r="B8" s="24"/>
      <c r="C8" s="24"/>
      <c r="D8" s="24"/>
      <c r="E8" s="24"/>
      <c r="F8" s="24"/>
      <c r="G8" s="24"/>
      <c r="H8" s="24"/>
      <c r="I8" s="24"/>
      <c r="J8" s="24"/>
      <c r="K8" s="24"/>
      <c r="L8" s="24"/>
      <c r="M8" s="24"/>
      <c r="N8" s="24"/>
      <c r="O8" s="24"/>
      <c r="P8" s="25"/>
    </row>
    <row r="9" spans="1:16" s="8" customFormat="1" ht="35.25" customHeight="1" x14ac:dyDescent="0.25">
      <c r="A9" s="23" t="s">
        <v>85</v>
      </c>
      <c r="B9" s="24"/>
      <c r="C9" s="24"/>
      <c r="D9" s="24"/>
      <c r="E9" s="24"/>
      <c r="F9" s="24"/>
      <c r="G9" s="24"/>
      <c r="H9" s="24"/>
      <c r="I9" s="24"/>
      <c r="J9" s="24"/>
      <c r="K9" s="24"/>
      <c r="L9" s="24"/>
      <c r="M9" s="24"/>
      <c r="N9" s="24"/>
      <c r="O9" s="24"/>
      <c r="P9" s="25"/>
    </row>
    <row r="10" spans="1:16" s="8" customFormat="1" ht="35.25" customHeight="1" x14ac:dyDescent="0.25">
      <c r="A10" s="56" t="s">
        <v>86</v>
      </c>
      <c r="B10" s="57"/>
      <c r="C10" s="57"/>
      <c r="D10" s="57"/>
      <c r="E10" s="57"/>
      <c r="F10" s="57"/>
      <c r="G10" s="57"/>
      <c r="H10" s="57"/>
      <c r="I10" s="57"/>
      <c r="J10" s="57"/>
      <c r="K10" s="57"/>
      <c r="L10" s="57"/>
      <c r="M10" s="57"/>
      <c r="N10" s="57"/>
      <c r="O10" s="57"/>
      <c r="P10" s="58"/>
    </row>
    <row r="11" spans="1:16" s="8" customFormat="1" ht="36.75" customHeight="1" x14ac:dyDescent="0.25">
      <c r="A11" s="23" t="s">
        <v>134</v>
      </c>
      <c r="B11" s="24"/>
      <c r="C11" s="24"/>
      <c r="D11" s="24"/>
      <c r="E11" s="24"/>
      <c r="F11" s="24"/>
      <c r="G11" s="24"/>
      <c r="H11" s="24"/>
      <c r="I11" s="24"/>
      <c r="J11" s="24"/>
      <c r="K11" s="24"/>
      <c r="L11" s="24"/>
      <c r="M11" s="24"/>
      <c r="N11" s="24"/>
      <c r="O11" s="24"/>
      <c r="P11" s="25"/>
    </row>
    <row r="12" spans="1:16" s="8" customFormat="1" ht="33.75" customHeight="1" x14ac:dyDescent="0.25">
      <c r="A12" s="23" t="s">
        <v>87</v>
      </c>
      <c r="B12" s="24"/>
      <c r="C12" s="24"/>
      <c r="D12" s="24"/>
      <c r="E12" s="24"/>
      <c r="F12" s="24"/>
      <c r="G12" s="24"/>
      <c r="H12" s="24"/>
      <c r="I12" s="24"/>
      <c r="J12" s="24"/>
      <c r="K12" s="24"/>
      <c r="L12" s="24"/>
      <c r="M12" s="24"/>
      <c r="N12" s="24"/>
      <c r="O12" s="24"/>
      <c r="P12" s="25"/>
    </row>
    <row r="13" spans="1:16" s="8" customFormat="1" ht="18.75" x14ac:dyDescent="0.25">
      <c r="A13" s="292"/>
      <c r="B13" s="293"/>
      <c r="C13" s="293"/>
      <c r="D13" s="293"/>
      <c r="E13" s="293"/>
      <c r="F13" s="293"/>
      <c r="G13" s="293"/>
      <c r="H13" s="293"/>
      <c r="I13" s="293"/>
      <c r="J13" s="293"/>
      <c r="K13" s="293"/>
      <c r="L13" s="293"/>
      <c r="M13" s="293"/>
      <c r="N13" s="293"/>
      <c r="O13" s="293"/>
      <c r="P13" s="294"/>
    </row>
    <row r="14" spans="1:16" s="8" customFormat="1" ht="24" customHeight="1" x14ac:dyDescent="0.25">
      <c r="A14" s="127" t="s">
        <v>200</v>
      </c>
      <c r="B14" s="295"/>
      <c r="C14" s="295"/>
      <c r="D14" s="295"/>
      <c r="E14" s="295"/>
      <c r="F14" s="295"/>
      <c r="G14" s="295"/>
      <c r="H14" s="295"/>
      <c r="I14" s="295"/>
      <c r="J14" s="295"/>
      <c r="K14" s="295"/>
      <c r="L14" s="295"/>
      <c r="M14" s="295"/>
      <c r="N14" s="295"/>
      <c r="O14" s="295"/>
      <c r="P14" s="296"/>
    </row>
    <row r="15" spans="1:16" s="8" customFormat="1" ht="25.5" customHeight="1" x14ac:dyDescent="0.25">
      <c r="A15" s="275" t="s">
        <v>369</v>
      </c>
      <c r="B15" s="276"/>
      <c r="C15" s="276"/>
      <c r="D15" s="276"/>
      <c r="E15" s="276"/>
      <c r="F15" s="276"/>
      <c r="G15" s="276"/>
      <c r="H15" s="276"/>
      <c r="I15" s="276"/>
      <c r="J15" s="276"/>
      <c r="K15" s="276"/>
      <c r="L15" s="276"/>
      <c r="M15" s="276"/>
      <c r="N15" s="276"/>
      <c r="O15" s="276"/>
      <c r="P15" s="277"/>
    </row>
    <row r="16" spans="1:16" s="8" customFormat="1" x14ac:dyDescent="0.25">
      <c r="A16" s="53"/>
      <c r="B16" s="54"/>
      <c r="C16" s="54"/>
      <c r="D16" s="54"/>
      <c r="E16" s="54"/>
      <c r="F16" s="54"/>
      <c r="G16" s="54"/>
      <c r="H16" s="54"/>
      <c r="I16" s="54"/>
      <c r="J16" s="54"/>
      <c r="K16" s="54"/>
      <c r="L16" s="54"/>
      <c r="M16" s="54"/>
      <c r="N16" s="54"/>
      <c r="O16" s="54"/>
      <c r="P16" s="55"/>
    </row>
    <row r="17" spans="1:16" s="8" customFormat="1" ht="24" customHeight="1" x14ac:dyDescent="0.25">
      <c r="A17" s="63" t="s">
        <v>135</v>
      </c>
      <c r="B17" s="64"/>
      <c r="C17" s="64"/>
      <c r="D17" s="64"/>
      <c r="E17" s="64"/>
      <c r="F17" s="64"/>
      <c r="G17" s="64"/>
      <c r="H17" s="64"/>
      <c r="I17" s="64"/>
      <c r="J17" s="64"/>
      <c r="K17" s="64"/>
      <c r="L17" s="64"/>
      <c r="M17" s="64"/>
      <c r="N17" s="64"/>
      <c r="O17" s="64"/>
      <c r="P17" s="65"/>
    </row>
    <row r="18" spans="1:16" s="8" customFormat="1" ht="39" customHeight="1" x14ac:dyDescent="0.25">
      <c r="A18" s="103" t="s">
        <v>370</v>
      </c>
      <c r="B18" s="273"/>
      <c r="C18" s="273"/>
      <c r="D18" s="273"/>
      <c r="E18" s="273"/>
      <c r="F18" s="273"/>
      <c r="G18" s="273"/>
      <c r="H18" s="273"/>
      <c r="I18" s="273"/>
      <c r="J18" s="273"/>
      <c r="K18" s="273"/>
      <c r="L18" s="273"/>
      <c r="M18" s="273"/>
      <c r="N18" s="273"/>
      <c r="O18" s="273"/>
      <c r="P18" s="105"/>
    </row>
    <row r="19" spans="1:16" s="8" customFormat="1" ht="37.5" customHeight="1" x14ac:dyDescent="0.25">
      <c r="A19" s="275" t="s">
        <v>371</v>
      </c>
      <c r="B19" s="276"/>
      <c r="C19" s="276"/>
      <c r="D19" s="276"/>
      <c r="E19" s="276"/>
      <c r="F19" s="276"/>
      <c r="G19" s="276"/>
      <c r="H19" s="276"/>
      <c r="I19" s="276"/>
      <c r="J19" s="276"/>
      <c r="K19" s="276"/>
      <c r="L19" s="276"/>
      <c r="M19" s="276"/>
      <c r="N19" s="276"/>
      <c r="O19" s="276"/>
      <c r="P19" s="277"/>
    </row>
    <row r="20" spans="1:16" s="8" customFormat="1" ht="22.5" customHeight="1" x14ac:dyDescent="0.25">
      <c r="A20" s="278" t="s">
        <v>372</v>
      </c>
      <c r="B20" s="279"/>
      <c r="C20" s="279"/>
      <c r="D20" s="279"/>
      <c r="E20" s="279"/>
      <c r="F20" s="279"/>
      <c r="G20" s="279"/>
      <c r="H20" s="279"/>
      <c r="I20" s="279"/>
      <c r="J20" s="279"/>
      <c r="K20" s="279"/>
      <c r="L20" s="279"/>
      <c r="M20" s="279"/>
      <c r="N20" s="279"/>
      <c r="O20" s="279"/>
      <c r="P20" s="280"/>
    </row>
    <row r="21" spans="1:16" s="8" customFormat="1" ht="62.25" customHeight="1" x14ac:dyDescent="0.25">
      <c r="A21" s="281" t="s">
        <v>387</v>
      </c>
      <c r="B21" s="273"/>
      <c r="C21" s="273"/>
      <c r="D21" s="273"/>
      <c r="E21" s="273"/>
      <c r="F21" s="273"/>
      <c r="G21" s="273"/>
      <c r="H21" s="273"/>
      <c r="I21" s="273"/>
      <c r="J21" s="273"/>
      <c r="K21" s="273"/>
      <c r="L21" s="273"/>
      <c r="M21" s="273"/>
      <c r="N21" s="273"/>
      <c r="O21" s="273"/>
      <c r="P21" s="274"/>
    </row>
    <row r="22" spans="1:16" s="8" customFormat="1" ht="49.5" customHeight="1" x14ac:dyDescent="0.25">
      <c r="A22" s="23" t="s">
        <v>373</v>
      </c>
      <c r="B22" s="24"/>
      <c r="C22" s="24"/>
      <c r="D22" s="24"/>
      <c r="E22" s="24"/>
      <c r="F22" s="24"/>
      <c r="G22" s="24"/>
      <c r="H22" s="24"/>
      <c r="I22" s="24"/>
      <c r="J22" s="24"/>
      <c r="K22" s="24"/>
      <c r="L22" s="24"/>
      <c r="M22" s="24"/>
      <c r="N22" s="24"/>
      <c r="O22" s="24"/>
      <c r="P22" s="25"/>
    </row>
    <row r="23" spans="1:16" s="8" customFormat="1" ht="19.5" customHeight="1" x14ac:dyDescent="0.25">
      <c r="A23" s="272" t="s">
        <v>188</v>
      </c>
      <c r="B23" s="273"/>
      <c r="C23" s="273"/>
      <c r="D23" s="273"/>
      <c r="E23" s="273"/>
      <c r="F23" s="273"/>
      <c r="G23" s="273"/>
      <c r="H23" s="273"/>
      <c r="I23" s="273"/>
      <c r="J23" s="273"/>
      <c r="K23" s="273"/>
      <c r="L23" s="273"/>
      <c r="M23" s="273"/>
      <c r="N23" s="273"/>
      <c r="O23" s="273"/>
      <c r="P23" s="274"/>
    </row>
    <row r="24" spans="1:16" s="8" customFormat="1" ht="65.25" customHeight="1" x14ac:dyDescent="0.25">
      <c r="A24" s="282" t="s">
        <v>374</v>
      </c>
      <c r="B24" s="283"/>
      <c r="C24" s="283"/>
      <c r="D24" s="283"/>
      <c r="E24" s="283"/>
      <c r="F24" s="283"/>
      <c r="G24" s="283"/>
      <c r="H24" s="283"/>
      <c r="I24" s="283"/>
      <c r="J24" s="283"/>
      <c r="K24" s="283"/>
      <c r="L24" s="283"/>
      <c r="M24" s="283"/>
      <c r="N24" s="283"/>
      <c r="O24" s="283"/>
      <c r="P24" s="284"/>
    </row>
    <row r="25" spans="1:16" s="8" customFormat="1" ht="143.25" customHeight="1" x14ac:dyDescent="0.25">
      <c r="A25" s="282" t="s">
        <v>375</v>
      </c>
      <c r="B25" s="283"/>
      <c r="C25" s="283"/>
      <c r="D25" s="283"/>
      <c r="E25" s="283"/>
      <c r="F25" s="283"/>
      <c r="G25" s="283"/>
      <c r="H25" s="283"/>
      <c r="I25" s="283"/>
      <c r="J25" s="283"/>
      <c r="K25" s="283"/>
      <c r="L25" s="283"/>
      <c r="M25" s="283"/>
      <c r="N25" s="283"/>
      <c r="O25" s="283"/>
      <c r="P25" s="284"/>
    </row>
    <row r="26" spans="1:16" s="8" customFormat="1" ht="182.25" customHeight="1" x14ac:dyDescent="0.25">
      <c r="A26" s="308" t="s">
        <v>376</v>
      </c>
      <c r="B26" s="309"/>
      <c r="C26" s="309"/>
      <c r="D26" s="309"/>
      <c r="E26" s="309"/>
      <c r="F26" s="309"/>
      <c r="G26" s="309"/>
      <c r="H26" s="309"/>
      <c r="I26" s="309"/>
      <c r="J26" s="309"/>
      <c r="K26" s="309"/>
      <c r="L26" s="309"/>
      <c r="M26" s="309"/>
      <c r="N26" s="309"/>
      <c r="O26" s="309"/>
      <c r="P26" s="310"/>
    </row>
    <row r="27" spans="1:16" s="8" customFormat="1" ht="63" customHeight="1" x14ac:dyDescent="0.25">
      <c r="A27" s="56" t="s">
        <v>320</v>
      </c>
      <c r="B27" s="252"/>
      <c r="C27" s="252"/>
      <c r="D27" s="252"/>
      <c r="E27" s="252"/>
      <c r="F27" s="252"/>
      <c r="G27" s="252"/>
      <c r="H27" s="252"/>
      <c r="I27" s="252"/>
      <c r="J27" s="252"/>
      <c r="K27" s="252"/>
      <c r="L27" s="252"/>
      <c r="M27" s="252"/>
      <c r="N27" s="252"/>
      <c r="O27" s="252"/>
      <c r="P27" s="311"/>
    </row>
    <row r="28" spans="1:16" s="8" customFormat="1" ht="93" customHeight="1" x14ac:dyDescent="0.25">
      <c r="A28" s="305" t="s">
        <v>377</v>
      </c>
      <c r="B28" s="306"/>
      <c r="C28" s="306"/>
      <c r="D28" s="306"/>
      <c r="E28" s="306"/>
      <c r="F28" s="306"/>
      <c r="G28" s="306"/>
      <c r="H28" s="306"/>
      <c r="I28" s="306"/>
      <c r="J28" s="306"/>
      <c r="K28" s="306"/>
      <c r="L28" s="306"/>
      <c r="M28" s="306"/>
      <c r="N28" s="306"/>
      <c r="O28" s="306"/>
      <c r="P28" s="307"/>
    </row>
    <row r="29" spans="1:16" s="8" customFormat="1" ht="64.5" customHeight="1" x14ac:dyDescent="0.25">
      <c r="A29" s="301" t="s">
        <v>388</v>
      </c>
      <c r="B29" s="302"/>
      <c r="C29" s="302"/>
      <c r="D29" s="302"/>
      <c r="E29" s="302"/>
      <c r="F29" s="302"/>
      <c r="G29" s="302"/>
      <c r="H29" s="302"/>
      <c r="I29" s="302"/>
      <c r="J29" s="302"/>
      <c r="K29" s="302"/>
      <c r="L29" s="302"/>
      <c r="M29" s="302"/>
      <c r="N29" s="302"/>
      <c r="O29" s="302"/>
      <c r="P29" s="303"/>
    </row>
    <row r="30" spans="1:16" s="8" customFormat="1" ht="12" customHeight="1" x14ac:dyDescent="0.25">
      <c r="A30" s="23"/>
      <c r="B30" s="24"/>
      <c r="C30" s="24"/>
      <c r="D30" s="24"/>
      <c r="E30" s="24"/>
      <c r="F30" s="24"/>
      <c r="G30" s="24"/>
      <c r="H30" s="24"/>
      <c r="I30" s="24"/>
      <c r="J30" s="24"/>
      <c r="K30" s="24"/>
      <c r="L30" s="24"/>
      <c r="M30" s="24"/>
      <c r="N30" s="24"/>
      <c r="O30" s="24"/>
      <c r="P30" s="25"/>
    </row>
    <row r="31" spans="1:16" s="8" customFormat="1" ht="15" customHeight="1" x14ac:dyDescent="0.25">
      <c r="A31" s="183" t="s">
        <v>96</v>
      </c>
      <c r="B31" s="183"/>
      <c r="C31" s="183"/>
      <c r="D31" s="183"/>
      <c r="E31" s="183" t="s">
        <v>110</v>
      </c>
      <c r="F31" s="183"/>
      <c r="G31" s="183" t="s">
        <v>98</v>
      </c>
      <c r="H31" s="183"/>
      <c r="I31" s="183"/>
      <c r="J31" s="183"/>
      <c r="K31" s="183"/>
      <c r="L31" s="183" t="s">
        <v>379</v>
      </c>
      <c r="M31" s="183"/>
      <c r="N31" s="183"/>
      <c r="O31" s="183"/>
      <c r="P31" s="183"/>
    </row>
    <row r="32" spans="1:16" s="8" customFormat="1" ht="15" customHeight="1" x14ac:dyDescent="0.25">
      <c r="A32" s="175" t="s">
        <v>111</v>
      </c>
      <c r="B32" s="175"/>
      <c r="C32" s="175"/>
      <c r="D32" s="175"/>
      <c r="E32" s="48" t="s">
        <v>94</v>
      </c>
      <c r="F32" s="48"/>
      <c r="G32" s="170" t="s">
        <v>121</v>
      </c>
      <c r="H32" s="170"/>
      <c r="I32" s="170"/>
      <c r="J32" s="170"/>
      <c r="K32" s="170"/>
      <c r="L32" s="312">
        <f>7267915.18+344154.5</f>
        <v>7612069.6799999997</v>
      </c>
      <c r="M32" s="312"/>
      <c r="N32" s="312"/>
      <c r="O32" s="312"/>
      <c r="P32" s="312"/>
    </row>
    <row r="33" spans="1:16" s="8" customFormat="1" ht="16.5" customHeight="1" x14ac:dyDescent="0.25">
      <c r="A33" s="304" t="s">
        <v>97</v>
      </c>
      <c r="B33" s="304"/>
      <c r="C33" s="304"/>
      <c r="D33" s="304"/>
      <c r="E33" s="231" t="s">
        <v>95</v>
      </c>
      <c r="F33" s="231"/>
      <c r="G33" s="170" t="s">
        <v>99</v>
      </c>
      <c r="H33" s="170"/>
      <c r="I33" s="170"/>
      <c r="J33" s="170"/>
      <c r="K33" s="170"/>
      <c r="L33" s="312">
        <v>775289.24</v>
      </c>
      <c r="M33" s="312"/>
      <c r="N33" s="312"/>
      <c r="O33" s="312"/>
      <c r="P33" s="312"/>
    </row>
    <row r="34" spans="1:16" s="8" customFormat="1" x14ac:dyDescent="0.25">
      <c r="A34" s="313" t="s">
        <v>109</v>
      </c>
      <c r="B34" s="314"/>
      <c r="C34" s="314"/>
      <c r="D34" s="314"/>
      <c r="E34" s="314"/>
      <c r="F34" s="314"/>
      <c r="G34" s="314"/>
      <c r="H34" s="314"/>
      <c r="I34" s="314"/>
      <c r="J34" s="314"/>
      <c r="K34" s="314"/>
      <c r="L34" s="34">
        <f>SUM(L32:P33)</f>
        <v>8387358.9199999999</v>
      </c>
      <c r="M34" s="34"/>
      <c r="N34" s="34"/>
      <c r="O34" s="34"/>
      <c r="P34" s="35"/>
    </row>
    <row r="35" spans="1:16" s="8" customFormat="1" ht="20.25" customHeight="1" x14ac:dyDescent="0.25">
      <c r="A35" s="52" t="s">
        <v>136</v>
      </c>
      <c r="B35" s="52"/>
      <c r="C35" s="52"/>
      <c r="D35" s="52"/>
      <c r="E35" s="52"/>
      <c r="F35" s="52"/>
      <c r="G35" s="52"/>
      <c r="H35" s="52"/>
      <c r="I35" s="52"/>
      <c r="J35" s="52"/>
      <c r="K35" s="52"/>
      <c r="L35" s="52"/>
      <c r="M35" s="52"/>
      <c r="N35" s="52"/>
      <c r="O35" s="52"/>
      <c r="P35" s="52"/>
    </row>
    <row r="36" spans="1:16" s="8" customFormat="1" ht="139.5" customHeight="1" x14ac:dyDescent="0.25">
      <c r="A36" s="66" t="s">
        <v>357</v>
      </c>
      <c r="B36" s="319"/>
      <c r="C36" s="319"/>
      <c r="D36" s="319"/>
      <c r="E36" s="319"/>
      <c r="F36" s="319"/>
      <c r="G36" s="319"/>
      <c r="H36" s="319"/>
      <c r="I36" s="319"/>
      <c r="J36" s="319"/>
      <c r="K36" s="319"/>
      <c r="L36" s="319"/>
      <c r="M36" s="319"/>
      <c r="N36" s="319"/>
      <c r="O36" s="319"/>
      <c r="P36" s="68"/>
    </row>
    <row r="37" spans="1:16" s="8" customFormat="1" ht="31.5" customHeight="1" x14ac:dyDescent="0.25">
      <c r="A37" s="56" t="s">
        <v>325</v>
      </c>
      <c r="B37" s="252"/>
      <c r="C37" s="252"/>
      <c r="D37" s="252"/>
      <c r="E37" s="252"/>
      <c r="F37" s="252"/>
      <c r="G37" s="252"/>
      <c r="H37" s="252"/>
      <c r="I37" s="252"/>
      <c r="J37" s="252"/>
      <c r="K37" s="252"/>
      <c r="L37" s="252"/>
      <c r="M37" s="252"/>
      <c r="N37" s="252"/>
      <c r="O37" s="252"/>
      <c r="P37" s="58"/>
    </row>
    <row r="38" spans="1:16" s="8" customFormat="1" ht="62.25" customHeight="1" x14ac:dyDescent="0.25">
      <c r="A38" s="56" t="s">
        <v>333</v>
      </c>
      <c r="B38" s="57"/>
      <c r="C38" s="57"/>
      <c r="D38" s="57"/>
      <c r="E38" s="57"/>
      <c r="F38" s="57"/>
      <c r="G38" s="57"/>
      <c r="H38" s="57"/>
      <c r="I38" s="57"/>
      <c r="J38" s="57"/>
      <c r="K38" s="57"/>
      <c r="L38" s="57"/>
      <c r="M38" s="57"/>
      <c r="N38" s="57"/>
      <c r="O38" s="57"/>
      <c r="P38" s="58"/>
    </row>
    <row r="39" spans="1:16" s="8" customFormat="1" x14ac:dyDescent="0.25">
      <c r="A39" s="315"/>
      <c r="B39" s="316"/>
      <c r="C39" s="316"/>
      <c r="D39" s="316"/>
      <c r="E39" s="316"/>
      <c r="F39" s="316"/>
      <c r="G39" s="316"/>
      <c r="H39" s="316"/>
      <c r="I39" s="316"/>
      <c r="J39" s="316"/>
      <c r="K39" s="316"/>
      <c r="L39" s="316"/>
      <c r="M39" s="316"/>
      <c r="N39" s="316"/>
      <c r="O39" s="316"/>
      <c r="P39" s="317"/>
    </row>
    <row r="40" spans="1:16" s="1" customFormat="1" ht="19.5" customHeight="1" x14ac:dyDescent="0.25">
      <c r="A40" s="63" t="s">
        <v>138</v>
      </c>
      <c r="B40" s="64"/>
      <c r="C40" s="64"/>
      <c r="D40" s="64"/>
      <c r="E40" s="64"/>
      <c r="F40" s="64"/>
      <c r="G40" s="64"/>
      <c r="H40" s="64"/>
      <c r="I40" s="64"/>
      <c r="J40" s="64"/>
      <c r="K40" s="64"/>
      <c r="L40" s="64"/>
      <c r="M40" s="64"/>
      <c r="N40" s="64"/>
      <c r="O40" s="64"/>
      <c r="P40" s="65"/>
    </row>
    <row r="41" spans="1:16" s="1" customFormat="1" ht="76.5" customHeight="1" x14ac:dyDescent="0.25">
      <c r="A41" s="66" t="s">
        <v>137</v>
      </c>
      <c r="B41" s="67"/>
      <c r="C41" s="67"/>
      <c r="D41" s="67"/>
      <c r="E41" s="67"/>
      <c r="F41" s="67"/>
      <c r="G41" s="67"/>
      <c r="H41" s="67"/>
      <c r="I41" s="67"/>
      <c r="J41" s="67"/>
      <c r="K41" s="67"/>
      <c r="L41" s="67"/>
      <c r="M41" s="67"/>
      <c r="N41" s="67"/>
      <c r="O41" s="67"/>
      <c r="P41" s="68"/>
    </row>
    <row r="42" spans="1:16" s="1" customFormat="1" x14ac:dyDescent="0.25">
      <c r="A42" s="71"/>
      <c r="B42" s="72"/>
      <c r="C42" s="72"/>
      <c r="D42" s="72"/>
      <c r="E42" s="72"/>
      <c r="F42" s="72"/>
      <c r="G42" s="72"/>
      <c r="H42" s="72"/>
      <c r="I42" s="72"/>
      <c r="J42" s="72"/>
      <c r="K42" s="72"/>
      <c r="L42" s="72"/>
      <c r="M42" s="72"/>
      <c r="N42" s="72"/>
      <c r="O42" s="72"/>
      <c r="P42" s="73"/>
    </row>
    <row r="43" spans="1:16" ht="21.75" customHeight="1" x14ac:dyDescent="0.25">
      <c r="A43" s="63" t="s">
        <v>204</v>
      </c>
      <c r="B43" s="64"/>
      <c r="C43" s="64"/>
      <c r="D43" s="64"/>
      <c r="E43" s="64"/>
      <c r="F43" s="64"/>
      <c r="G43" s="64"/>
      <c r="H43" s="64"/>
      <c r="I43" s="64"/>
      <c r="J43" s="64"/>
      <c r="K43" s="64"/>
      <c r="L43" s="64"/>
      <c r="M43" s="64"/>
      <c r="N43" s="64"/>
      <c r="O43" s="64"/>
      <c r="P43" s="65"/>
    </row>
    <row r="44" spans="1:16" ht="24" customHeight="1" x14ac:dyDescent="0.25">
      <c r="A44" s="31" t="s">
        <v>283</v>
      </c>
      <c r="B44" s="32"/>
      <c r="C44" s="32"/>
      <c r="D44" s="32"/>
      <c r="E44" s="32"/>
      <c r="F44" s="32"/>
      <c r="G44" s="32"/>
      <c r="H44" s="32"/>
      <c r="I44" s="32"/>
      <c r="J44" s="32"/>
      <c r="K44" s="32"/>
      <c r="L44" s="32"/>
      <c r="M44" s="32"/>
      <c r="N44" s="32"/>
      <c r="O44" s="32"/>
      <c r="P44" s="33"/>
    </row>
    <row r="45" spans="1:16" ht="15" customHeight="1" x14ac:dyDescent="0.25">
      <c r="A45" s="253"/>
      <c r="B45" s="254"/>
      <c r="C45" s="254"/>
      <c r="D45" s="254"/>
      <c r="E45" s="254"/>
      <c r="F45" s="254"/>
      <c r="G45" s="254"/>
      <c r="H45" s="254"/>
      <c r="I45" s="254"/>
      <c r="J45" s="254"/>
      <c r="K45" s="254"/>
      <c r="L45" s="254"/>
      <c r="M45" s="254"/>
      <c r="N45" s="254"/>
      <c r="O45" s="254"/>
      <c r="P45" s="255"/>
    </row>
    <row r="46" spans="1:16" ht="20.25" customHeight="1" x14ac:dyDescent="0.25">
      <c r="A46" s="63" t="s">
        <v>205</v>
      </c>
      <c r="B46" s="64"/>
      <c r="C46" s="64"/>
      <c r="D46" s="64"/>
      <c r="E46" s="64"/>
      <c r="F46" s="64"/>
      <c r="G46" s="64"/>
      <c r="H46" s="64"/>
      <c r="I46" s="64"/>
      <c r="J46" s="64"/>
      <c r="K46" s="64"/>
      <c r="L46" s="64"/>
      <c r="M46" s="64"/>
      <c r="N46" s="64"/>
      <c r="O46" s="64"/>
      <c r="P46" s="65"/>
    </row>
    <row r="47" spans="1:16" ht="62.25" customHeight="1" x14ac:dyDescent="0.25">
      <c r="A47" s="256" t="s">
        <v>356</v>
      </c>
      <c r="B47" s="256"/>
      <c r="C47" s="256"/>
      <c r="D47" s="256"/>
      <c r="E47" s="256"/>
      <c r="F47" s="256"/>
      <c r="G47" s="256"/>
      <c r="H47" s="256"/>
      <c r="I47" s="256"/>
      <c r="J47" s="256"/>
      <c r="K47" s="256"/>
      <c r="L47" s="256"/>
      <c r="M47" s="256"/>
      <c r="N47" s="256"/>
      <c r="O47" s="256"/>
      <c r="P47" s="256"/>
    </row>
    <row r="48" spans="1:16" x14ac:dyDescent="0.25">
      <c r="A48" s="285"/>
      <c r="B48" s="286"/>
      <c r="C48" s="286"/>
      <c r="D48" s="286"/>
      <c r="E48" s="286"/>
      <c r="F48" s="286"/>
      <c r="G48" s="286"/>
      <c r="H48" s="286"/>
      <c r="I48" s="286"/>
      <c r="J48" s="286"/>
      <c r="K48" s="286"/>
      <c r="L48" s="286"/>
      <c r="M48" s="286"/>
      <c r="N48" s="286"/>
      <c r="O48" s="286"/>
      <c r="P48" s="287"/>
    </row>
    <row r="49" spans="1:16" ht="24.75" customHeight="1" x14ac:dyDescent="0.25">
      <c r="A49" s="63" t="s">
        <v>206</v>
      </c>
      <c r="B49" s="64"/>
      <c r="C49" s="64"/>
      <c r="D49" s="64"/>
      <c r="E49" s="64"/>
      <c r="F49" s="64"/>
      <c r="G49" s="64"/>
      <c r="H49" s="64"/>
      <c r="I49" s="64"/>
      <c r="J49" s="64"/>
      <c r="K49" s="64"/>
      <c r="L49" s="64"/>
      <c r="M49" s="64"/>
      <c r="N49" s="64"/>
      <c r="O49" s="64"/>
      <c r="P49" s="65"/>
    </row>
    <row r="50" spans="1:16" ht="30.75" customHeight="1" x14ac:dyDescent="0.25">
      <c r="A50" s="318" t="s">
        <v>389</v>
      </c>
      <c r="B50" s="318"/>
      <c r="C50" s="318"/>
      <c r="D50" s="318"/>
      <c r="E50" s="318"/>
      <c r="F50" s="318"/>
      <c r="G50" s="318"/>
      <c r="H50" s="318"/>
      <c r="I50" s="318"/>
      <c r="J50" s="318"/>
      <c r="K50" s="318"/>
      <c r="L50" s="318"/>
      <c r="M50" s="318"/>
      <c r="N50" s="318"/>
      <c r="O50" s="318"/>
      <c r="P50" s="318"/>
    </row>
    <row r="51" spans="1:16" x14ac:dyDescent="0.25">
      <c r="A51" s="257"/>
      <c r="B51" s="257"/>
      <c r="C51" s="257"/>
      <c r="D51" s="257"/>
      <c r="E51" s="257"/>
      <c r="F51" s="257"/>
      <c r="G51" s="257"/>
      <c r="H51" s="257"/>
      <c r="I51" s="257"/>
      <c r="J51" s="257"/>
      <c r="K51" s="257"/>
      <c r="L51" s="257"/>
      <c r="M51" s="257"/>
      <c r="N51" s="257"/>
      <c r="O51" s="257"/>
      <c r="P51" s="257"/>
    </row>
    <row r="52" spans="1:16" s="1" customFormat="1" ht="30" customHeight="1" x14ac:dyDescent="0.25">
      <c r="A52" s="268" t="s">
        <v>96</v>
      </c>
      <c r="B52" s="269"/>
      <c r="C52" s="269"/>
      <c r="D52" s="270"/>
      <c r="E52" s="268" t="s">
        <v>110</v>
      </c>
      <c r="F52" s="270"/>
      <c r="G52" s="268" t="s">
        <v>98</v>
      </c>
      <c r="H52" s="269"/>
      <c r="I52" s="269"/>
      <c r="J52" s="269"/>
      <c r="K52" s="270"/>
      <c r="L52" s="183" t="s">
        <v>379</v>
      </c>
      <c r="M52" s="183"/>
      <c r="N52" s="183"/>
      <c r="O52" s="183"/>
      <c r="P52" s="183"/>
    </row>
    <row r="53" spans="1:16" s="1" customFormat="1" ht="21" customHeight="1" x14ac:dyDescent="0.25">
      <c r="A53" s="31" t="s">
        <v>111</v>
      </c>
      <c r="B53" s="32"/>
      <c r="C53" s="32"/>
      <c r="D53" s="33"/>
      <c r="E53" s="48" t="s">
        <v>94</v>
      </c>
      <c r="F53" s="48"/>
      <c r="G53" s="170" t="s">
        <v>120</v>
      </c>
      <c r="H53" s="170"/>
      <c r="I53" s="170"/>
      <c r="J53" s="170"/>
      <c r="K53" s="170"/>
      <c r="L53" s="312">
        <v>7612069.6799999997</v>
      </c>
      <c r="M53" s="312"/>
      <c r="N53" s="312"/>
      <c r="O53" s="312"/>
      <c r="P53" s="312"/>
    </row>
    <row r="54" spans="1:16" s="1" customFormat="1" ht="20.25" customHeight="1" x14ac:dyDescent="0.25">
      <c r="A54" s="47" t="s">
        <v>97</v>
      </c>
      <c r="B54" s="47"/>
      <c r="C54" s="47"/>
      <c r="D54" s="47"/>
      <c r="E54" s="48" t="s">
        <v>95</v>
      </c>
      <c r="F54" s="48"/>
      <c r="G54" s="170" t="s">
        <v>99</v>
      </c>
      <c r="H54" s="170"/>
      <c r="I54" s="170"/>
      <c r="J54" s="170"/>
      <c r="K54" s="170"/>
      <c r="L54" s="312">
        <v>775289.24</v>
      </c>
      <c r="M54" s="312"/>
      <c r="N54" s="312"/>
      <c r="O54" s="312"/>
      <c r="P54" s="312"/>
    </row>
    <row r="55" spans="1:16" s="1" customFormat="1" x14ac:dyDescent="0.25">
      <c r="A55" s="45" t="s">
        <v>122</v>
      </c>
      <c r="B55" s="46"/>
      <c r="C55" s="46"/>
      <c r="D55" s="46"/>
      <c r="E55" s="46"/>
      <c r="F55" s="46"/>
      <c r="G55" s="46"/>
      <c r="H55" s="46"/>
      <c r="I55" s="46"/>
      <c r="J55" s="46"/>
      <c r="K55" s="46"/>
      <c r="L55" s="34">
        <f>SUM(L53:P54)</f>
        <v>8387358.9199999999</v>
      </c>
      <c r="M55" s="34"/>
      <c r="N55" s="34"/>
      <c r="O55" s="34"/>
      <c r="P55" s="35"/>
    </row>
    <row r="56" spans="1:16" x14ac:dyDescent="0.25">
      <c r="A56" s="42"/>
      <c r="B56" s="43"/>
      <c r="C56" s="43"/>
      <c r="D56" s="43"/>
      <c r="E56" s="43"/>
      <c r="F56" s="43"/>
      <c r="G56" s="43"/>
      <c r="H56" s="43"/>
      <c r="I56" s="43"/>
      <c r="J56" s="43"/>
      <c r="K56" s="43"/>
      <c r="L56" s="43"/>
      <c r="M56" s="43"/>
      <c r="N56" s="43"/>
      <c r="O56" s="43"/>
      <c r="P56" s="44"/>
    </row>
    <row r="57" spans="1:16" ht="21.75" customHeight="1" x14ac:dyDescent="0.25">
      <c r="A57" s="52" t="s">
        <v>139</v>
      </c>
      <c r="B57" s="52"/>
      <c r="C57" s="52"/>
      <c r="D57" s="52"/>
      <c r="E57" s="52"/>
      <c r="F57" s="52"/>
      <c r="G57" s="52"/>
      <c r="H57" s="52"/>
      <c r="I57" s="52"/>
      <c r="J57" s="52"/>
      <c r="K57" s="52"/>
      <c r="L57" s="52"/>
      <c r="M57" s="52"/>
      <c r="N57" s="52"/>
      <c r="O57" s="52"/>
      <c r="P57" s="52"/>
    </row>
    <row r="58" spans="1:16" s="2" customFormat="1" ht="122.25" customHeight="1" x14ac:dyDescent="0.25">
      <c r="A58" s="36" t="s">
        <v>390</v>
      </c>
      <c r="B58" s="37"/>
      <c r="C58" s="37"/>
      <c r="D58" s="37"/>
      <c r="E58" s="37"/>
      <c r="F58" s="37"/>
      <c r="G58" s="37"/>
      <c r="H58" s="37"/>
      <c r="I58" s="37"/>
      <c r="J58" s="37"/>
      <c r="K58" s="37"/>
      <c r="L58" s="37"/>
      <c r="M58" s="37"/>
      <c r="N58" s="37"/>
      <c r="O58" s="37"/>
      <c r="P58" s="36"/>
    </row>
    <row r="59" spans="1:16" x14ac:dyDescent="0.25">
      <c r="A59" s="38"/>
      <c r="B59" s="39"/>
      <c r="C59" s="39"/>
      <c r="D59" s="39"/>
      <c r="E59" s="39"/>
      <c r="F59" s="39"/>
      <c r="G59" s="39"/>
      <c r="H59" s="39"/>
      <c r="I59" s="39"/>
      <c r="J59" s="39"/>
      <c r="K59" s="39"/>
      <c r="L59" s="39"/>
      <c r="M59" s="39"/>
      <c r="N59" s="39"/>
      <c r="O59" s="39"/>
      <c r="P59" s="40"/>
    </row>
    <row r="60" spans="1:16" ht="19.5" customHeight="1" x14ac:dyDescent="0.25">
      <c r="A60" s="387" t="s">
        <v>25</v>
      </c>
      <c r="B60" s="388"/>
      <c r="C60" s="388"/>
      <c r="D60" s="388"/>
      <c r="E60" s="388"/>
      <c r="F60" s="388"/>
      <c r="G60" s="389"/>
      <c r="H60" s="49" t="s">
        <v>26</v>
      </c>
      <c r="I60" s="50"/>
      <c r="J60" s="51"/>
      <c r="K60" s="49" t="s">
        <v>45</v>
      </c>
      <c r="L60" s="50"/>
      <c r="M60" s="50"/>
      <c r="N60" s="49" t="s">
        <v>47</v>
      </c>
      <c r="O60" s="50"/>
      <c r="P60" s="51"/>
    </row>
    <row r="61" spans="1:16" ht="15" customHeight="1" x14ac:dyDescent="0.25">
      <c r="A61" s="41"/>
      <c r="B61" s="41"/>
      <c r="C61" s="41"/>
      <c r="D61" s="41"/>
      <c r="E61" s="41"/>
      <c r="F61" s="41"/>
      <c r="G61" s="41"/>
      <c r="H61" s="41"/>
      <c r="I61" s="41"/>
      <c r="J61" s="41"/>
      <c r="K61" s="41"/>
      <c r="L61" s="41"/>
      <c r="M61" s="41"/>
      <c r="N61" s="41"/>
      <c r="O61" s="41"/>
      <c r="P61" s="41"/>
    </row>
    <row r="62" spans="1:16" ht="15" customHeight="1" x14ac:dyDescent="0.25">
      <c r="A62" s="395" t="s">
        <v>27</v>
      </c>
      <c r="B62" s="395"/>
      <c r="C62" s="395"/>
      <c r="D62" s="395"/>
      <c r="E62" s="395"/>
      <c r="F62" s="395"/>
      <c r="G62" s="395"/>
      <c r="H62" s="16">
        <v>126168160.05</v>
      </c>
      <c r="I62" s="16"/>
      <c r="J62" s="16"/>
      <c r="K62" s="16">
        <v>38595706.939999998</v>
      </c>
      <c r="L62" s="16"/>
      <c r="M62" s="16"/>
      <c r="N62" s="16">
        <v>34206359.689999998</v>
      </c>
      <c r="O62" s="16"/>
      <c r="P62" s="16"/>
    </row>
    <row r="63" spans="1:16" ht="15" customHeight="1" x14ac:dyDescent="0.25">
      <c r="A63" s="395" t="s">
        <v>28</v>
      </c>
      <c r="B63" s="395"/>
      <c r="C63" s="395"/>
      <c r="D63" s="395"/>
      <c r="E63" s="395"/>
      <c r="F63" s="395"/>
      <c r="G63" s="395"/>
      <c r="H63" s="16">
        <v>25990236.02</v>
      </c>
      <c r="I63" s="16"/>
      <c r="J63" s="16"/>
      <c r="K63" s="16">
        <v>19749857.719999999</v>
      </c>
      <c r="L63" s="16"/>
      <c r="M63" s="16"/>
      <c r="N63" s="16">
        <v>22966303.27</v>
      </c>
      <c r="O63" s="16"/>
      <c r="P63" s="16"/>
    </row>
    <row r="64" spans="1:16" ht="15" customHeight="1" x14ac:dyDescent="0.25">
      <c r="A64" s="395" t="s">
        <v>29</v>
      </c>
      <c r="B64" s="395"/>
      <c r="C64" s="395"/>
      <c r="D64" s="395"/>
      <c r="E64" s="395"/>
      <c r="F64" s="395"/>
      <c r="G64" s="395"/>
      <c r="H64" s="16">
        <v>2187632.5</v>
      </c>
      <c r="I64" s="16"/>
      <c r="J64" s="16"/>
      <c r="K64" s="16">
        <v>2124045.13</v>
      </c>
      <c r="L64" s="16"/>
      <c r="M64" s="16"/>
      <c r="N64" s="16">
        <v>2889750.74</v>
      </c>
      <c r="O64" s="16"/>
      <c r="P64" s="16"/>
    </row>
    <row r="65" spans="1:16" ht="15" customHeight="1" x14ac:dyDescent="0.25">
      <c r="A65" s="395" t="s">
        <v>285</v>
      </c>
      <c r="B65" s="395"/>
      <c r="C65" s="395"/>
      <c r="D65" s="395"/>
      <c r="E65" s="395"/>
      <c r="F65" s="395"/>
      <c r="G65" s="395"/>
      <c r="H65" s="16">
        <v>2120802.87</v>
      </c>
      <c r="I65" s="16"/>
      <c r="J65" s="16"/>
      <c r="K65" s="16">
        <v>900165.33</v>
      </c>
      <c r="L65" s="16"/>
      <c r="M65" s="16"/>
      <c r="N65" s="16">
        <v>3747206.97</v>
      </c>
      <c r="O65" s="16"/>
      <c r="P65" s="16"/>
    </row>
    <row r="66" spans="1:16" ht="15" customHeight="1" x14ac:dyDescent="0.25">
      <c r="A66" s="396" t="s">
        <v>284</v>
      </c>
      <c r="B66" s="396"/>
      <c r="C66" s="396"/>
      <c r="D66" s="396"/>
      <c r="E66" s="396"/>
      <c r="F66" s="396"/>
      <c r="G66" s="396"/>
      <c r="H66" s="19">
        <f>SUM(H62:J65)</f>
        <v>156466831.44</v>
      </c>
      <c r="I66" s="19"/>
      <c r="J66" s="19"/>
      <c r="K66" s="20">
        <f>SUM(K62:M65)</f>
        <v>61369775.119999997</v>
      </c>
      <c r="L66" s="21"/>
      <c r="M66" s="22"/>
      <c r="N66" s="19">
        <f>SUM(N62:P65)</f>
        <v>63809620.669999994</v>
      </c>
      <c r="O66" s="19"/>
      <c r="P66" s="19"/>
    </row>
    <row r="67" spans="1:16" ht="15" customHeight="1" x14ac:dyDescent="0.25">
      <c r="A67" s="395" t="s">
        <v>0</v>
      </c>
      <c r="B67" s="395"/>
      <c r="C67" s="395"/>
      <c r="D67" s="395"/>
      <c r="E67" s="395"/>
      <c r="F67" s="395"/>
      <c r="G67" s="395"/>
      <c r="H67" s="16">
        <v>228318479.19999999</v>
      </c>
      <c r="I67" s="16"/>
      <c r="J67" s="16"/>
      <c r="K67" s="16">
        <v>181606615.91</v>
      </c>
      <c r="L67" s="16"/>
      <c r="M67" s="16"/>
      <c r="N67" s="16">
        <v>153841676.99000001</v>
      </c>
      <c r="O67" s="16"/>
      <c r="P67" s="16"/>
    </row>
    <row r="68" spans="1:16" s="1" customFormat="1" ht="15" customHeight="1" x14ac:dyDescent="0.25">
      <c r="A68" s="395" t="s">
        <v>33</v>
      </c>
      <c r="B68" s="395"/>
      <c r="C68" s="395"/>
      <c r="D68" s="395"/>
      <c r="E68" s="395"/>
      <c r="F68" s="395"/>
      <c r="G68" s="395"/>
      <c r="H68" s="16">
        <v>56968126</v>
      </c>
      <c r="I68" s="16"/>
      <c r="J68" s="16"/>
      <c r="K68" s="16">
        <v>100220415</v>
      </c>
      <c r="L68" s="16"/>
      <c r="M68" s="16"/>
      <c r="N68" s="16">
        <v>77024445</v>
      </c>
      <c r="O68" s="16"/>
      <c r="P68" s="16"/>
    </row>
    <row r="69" spans="1:16" s="1" customFormat="1" ht="15" customHeight="1" x14ac:dyDescent="0.25">
      <c r="A69" s="395" t="s">
        <v>34</v>
      </c>
      <c r="B69" s="395"/>
      <c r="C69" s="395"/>
      <c r="D69" s="395"/>
      <c r="E69" s="395"/>
      <c r="F69" s="395"/>
      <c r="G69" s="395"/>
      <c r="H69" s="16">
        <v>3149373.95</v>
      </c>
      <c r="I69" s="16"/>
      <c r="J69" s="16"/>
      <c r="K69" s="16">
        <v>1329.47</v>
      </c>
      <c r="L69" s="16"/>
      <c r="M69" s="16"/>
      <c r="N69" s="16">
        <v>3724.8</v>
      </c>
      <c r="O69" s="16"/>
      <c r="P69" s="16"/>
    </row>
    <row r="70" spans="1:16" s="1" customFormat="1" ht="15" customHeight="1" x14ac:dyDescent="0.25">
      <c r="A70" s="397" t="s">
        <v>35</v>
      </c>
      <c r="B70" s="397"/>
      <c r="C70" s="397"/>
      <c r="D70" s="397"/>
      <c r="E70" s="397"/>
      <c r="F70" s="397"/>
      <c r="G70" s="397"/>
      <c r="H70" s="16">
        <v>0</v>
      </c>
      <c r="I70" s="16"/>
      <c r="J70" s="16"/>
      <c r="K70" s="16">
        <v>345622.32</v>
      </c>
      <c r="L70" s="16"/>
      <c r="M70" s="16"/>
      <c r="N70" s="16">
        <v>57349.14</v>
      </c>
      <c r="O70" s="16"/>
      <c r="P70" s="16"/>
    </row>
    <row r="71" spans="1:16" s="1" customFormat="1" ht="15" customHeight="1" x14ac:dyDescent="0.25">
      <c r="A71" s="395" t="s">
        <v>286</v>
      </c>
      <c r="B71" s="395"/>
      <c r="C71" s="395"/>
      <c r="D71" s="395"/>
      <c r="E71" s="395"/>
      <c r="F71" s="395"/>
      <c r="G71" s="395"/>
      <c r="H71" s="16">
        <v>4436761.46</v>
      </c>
      <c r="I71" s="16"/>
      <c r="J71" s="16"/>
      <c r="K71" s="16">
        <v>4271737.4000000004</v>
      </c>
      <c r="L71" s="16"/>
      <c r="M71" s="16"/>
      <c r="N71" s="16">
        <v>4364568.2300000004</v>
      </c>
      <c r="O71" s="16"/>
      <c r="P71" s="16"/>
    </row>
    <row r="72" spans="1:16" s="1" customFormat="1" ht="15" customHeight="1" x14ac:dyDescent="0.25">
      <c r="A72" s="395" t="s">
        <v>67</v>
      </c>
      <c r="B72" s="395"/>
      <c r="C72" s="395"/>
      <c r="D72" s="395"/>
      <c r="E72" s="395"/>
      <c r="F72" s="395"/>
      <c r="G72" s="395"/>
      <c r="H72" s="16">
        <v>39423060.899999999</v>
      </c>
      <c r="I72" s="16"/>
      <c r="J72" s="16"/>
      <c r="K72" s="16">
        <v>39235761.460000001</v>
      </c>
      <c r="L72" s="16"/>
      <c r="M72" s="16"/>
      <c r="N72" s="16">
        <v>39284642.670000002</v>
      </c>
      <c r="O72" s="16"/>
      <c r="P72" s="16"/>
    </row>
    <row r="73" spans="1:16" s="3" customFormat="1" ht="26.25" customHeight="1" x14ac:dyDescent="0.25">
      <c r="A73" s="396" t="s">
        <v>316</v>
      </c>
      <c r="B73" s="396"/>
      <c r="C73" s="396"/>
      <c r="D73" s="396"/>
      <c r="E73" s="396"/>
      <c r="F73" s="396"/>
      <c r="G73" s="396"/>
      <c r="H73" s="390">
        <f>SUM(H67:J72)</f>
        <v>332295801.50999993</v>
      </c>
      <c r="I73" s="391"/>
      <c r="J73" s="391"/>
      <c r="K73" s="17">
        <f>SUM(K67:M72)</f>
        <v>325681481.55999994</v>
      </c>
      <c r="L73" s="17"/>
      <c r="M73" s="17"/>
      <c r="N73" s="17">
        <f>SUM(N67:P72)</f>
        <v>274576406.82999998</v>
      </c>
      <c r="O73" s="17"/>
      <c r="P73" s="17"/>
    </row>
    <row r="74" spans="1:16" s="3" customFormat="1" x14ac:dyDescent="0.25">
      <c r="A74" s="398" t="s">
        <v>68</v>
      </c>
      <c r="B74" s="398"/>
      <c r="C74" s="398"/>
      <c r="D74" s="398"/>
      <c r="E74" s="398"/>
      <c r="F74" s="398"/>
      <c r="G74" s="398"/>
      <c r="H74" s="394">
        <f>+H66+K66+N66+H73+K73+N73</f>
        <v>1214199917.1299999</v>
      </c>
      <c r="I74" s="394"/>
      <c r="J74" s="394"/>
      <c r="K74" s="394"/>
      <c r="L74" s="394"/>
      <c r="M74" s="394"/>
      <c r="N74" s="394"/>
      <c r="O74" s="394"/>
      <c r="P74" s="394"/>
    </row>
    <row r="75" spans="1:16" s="1" customFormat="1" ht="19.5" customHeight="1" x14ac:dyDescent="0.25">
      <c r="A75" s="247" t="s">
        <v>69</v>
      </c>
      <c r="B75" s="247"/>
      <c r="C75" s="247"/>
      <c r="D75" s="247"/>
      <c r="E75" s="247"/>
      <c r="F75" s="247"/>
      <c r="G75" s="247"/>
      <c r="H75" s="392">
        <f>+H66+H73</f>
        <v>488762632.94999993</v>
      </c>
      <c r="I75" s="393"/>
      <c r="J75" s="393"/>
      <c r="K75" s="18">
        <f>+K66+K73</f>
        <v>387051256.67999995</v>
      </c>
      <c r="L75" s="18"/>
      <c r="M75" s="18"/>
      <c r="N75" s="18">
        <f>+N66+N73</f>
        <v>338386027.5</v>
      </c>
      <c r="O75" s="18"/>
      <c r="P75" s="18"/>
    </row>
    <row r="76" spans="1:16" s="1" customFormat="1" ht="15.75" customHeight="1" x14ac:dyDescent="0.25">
      <c r="A76" s="70" t="s">
        <v>70</v>
      </c>
      <c r="B76" s="70"/>
      <c r="C76" s="70"/>
      <c r="D76" s="70"/>
      <c r="E76" s="70"/>
      <c r="F76" s="70"/>
      <c r="G76" s="70"/>
      <c r="H76" s="70"/>
      <c r="I76" s="70"/>
      <c r="J76" s="70"/>
      <c r="K76" s="69">
        <f>+H74</f>
        <v>1214199917.1299999</v>
      </c>
      <c r="L76" s="69"/>
      <c r="M76" s="69"/>
      <c r="N76" s="69"/>
      <c r="O76" s="69"/>
      <c r="P76" s="69"/>
    </row>
    <row r="77" spans="1:16" s="1" customFormat="1" x14ac:dyDescent="0.25">
      <c r="A77" s="27"/>
      <c r="B77" s="27"/>
      <c r="C77" s="27"/>
      <c r="D77" s="27"/>
      <c r="E77" s="27"/>
      <c r="F77" s="27"/>
      <c r="G77" s="27"/>
      <c r="H77" s="27"/>
      <c r="I77" s="27"/>
      <c r="J77" s="27"/>
      <c r="K77" s="27"/>
      <c r="L77" s="27"/>
      <c r="M77" s="27"/>
      <c r="N77" s="27"/>
      <c r="O77" s="27"/>
      <c r="P77" s="27"/>
    </row>
    <row r="78" spans="1:16" s="1" customFormat="1" ht="45.75" customHeight="1" x14ac:dyDescent="0.25">
      <c r="A78" s="28" t="s">
        <v>391</v>
      </c>
      <c r="B78" s="29"/>
      <c r="C78" s="29"/>
      <c r="D78" s="29"/>
      <c r="E78" s="29"/>
      <c r="F78" s="29"/>
      <c r="G78" s="29"/>
      <c r="H78" s="29"/>
      <c r="I78" s="29"/>
      <c r="J78" s="29"/>
      <c r="K78" s="29"/>
      <c r="L78" s="29"/>
      <c r="M78" s="29"/>
      <c r="N78" s="29"/>
      <c r="O78" s="29"/>
      <c r="P78" s="30"/>
    </row>
    <row r="79" spans="1:16" s="1" customFormat="1" x14ac:dyDescent="0.25">
      <c r="A79" s="71"/>
      <c r="B79" s="72"/>
      <c r="C79" s="72"/>
      <c r="D79" s="72"/>
      <c r="E79" s="72"/>
      <c r="F79" s="72"/>
      <c r="G79" s="72"/>
      <c r="H79" s="72"/>
      <c r="I79" s="72"/>
      <c r="J79" s="72"/>
      <c r="K79" s="72"/>
      <c r="L79" s="72"/>
      <c r="M79" s="72"/>
      <c r="N79" s="72"/>
      <c r="O79" s="72"/>
      <c r="P79" s="73"/>
    </row>
    <row r="80" spans="1:16" s="1" customFormat="1" ht="24.75" customHeight="1" x14ac:dyDescent="0.25">
      <c r="A80" s="52" t="s">
        <v>140</v>
      </c>
      <c r="B80" s="52"/>
      <c r="C80" s="52"/>
      <c r="D80" s="52"/>
      <c r="E80" s="52"/>
      <c r="F80" s="52"/>
      <c r="G80" s="52"/>
      <c r="H80" s="52"/>
      <c r="I80" s="52"/>
      <c r="J80" s="52"/>
      <c r="K80" s="52"/>
      <c r="L80" s="52"/>
      <c r="M80" s="52"/>
      <c r="N80" s="52"/>
      <c r="O80" s="52"/>
      <c r="P80" s="52"/>
    </row>
    <row r="81" spans="1:16" s="1" customFormat="1" ht="93" customHeight="1" x14ac:dyDescent="0.25">
      <c r="A81" s="28" t="s">
        <v>392</v>
      </c>
      <c r="B81" s="29"/>
      <c r="C81" s="29"/>
      <c r="D81" s="29"/>
      <c r="E81" s="29"/>
      <c r="F81" s="29"/>
      <c r="G81" s="29"/>
      <c r="H81" s="29"/>
      <c r="I81" s="29"/>
      <c r="J81" s="29"/>
      <c r="K81" s="29"/>
      <c r="L81" s="29"/>
      <c r="M81" s="29"/>
      <c r="N81" s="29"/>
      <c r="O81" s="29"/>
      <c r="P81" s="30"/>
    </row>
    <row r="82" spans="1:16" s="1" customFormat="1" ht="18" customHeight="1" x14ac:dyDescent="0.25">
      <c r="A82" s="99" t="s">
        <v>326</v>
      </c>
      <c r="B82" s="100"/>
      <c r="C82" s="101"/>
      <c r="D82" s="101"/>
      <c r="E82" s="101"/>
      <c r="F82" s="101"/>
      <c r="G82" s="101"/>
      <c r="H82" s="101"/>
      <c r="I82" s="101"/>
      <c r="J82" s="101"/>
      <c r="K82" s="101"/>
      <c r="L82" s="101"/>
      <c r="M82" s="101"/>
      <c r="N82" s="101"/>
      <c r="O82" s="101"/>
      <c r="P82" s="102"/>
    </row>
    <row r="83" spans="1:16" s="1" customFormat="1" ht="23.25" customHeight="1" x14ac:dyDescent="0.25">
      <c r="A83" s="96" t="s">
        <v>88</v>
      </c>
      <c r="B83" s="97"/>
      <c r="C83" s="328"/>
      <c r="D83" s="328"/>
      <c r="E83" s="328"/>
      <c r="F83" s="328"/>
      <c r="G83" s="328"/>
      <c r="H83" s="328"/>
      <c r="I83" s="328"/>
      <c r="J83" s="328"/>
      <c r="K83" s="328"/>
      <c r="L83" s="328"/>
      <c r="M83" s="328"/>
      <c r="N83" s="328"/>
      <c r="O83" s="328"/>
      <c r="P83" s="329"/>
    </row>
    <row r="84" spans="1:16" s="1" customFormat="1" x14ac:dyDescent="0.25">
      <c r="A84" s="96" t="s">
        <v>83</v>
      </c>
      <c r="B84" s="97"/>
      <c r="C84" s="328"/>
      <c r="D84" s="328"/>
      <c r="E84" s="328"/>
      <c r="F84" s="328"/>
      <c r="G84" s="328"/>
      <c r="H84" s="328"/>
      <c r="I84" s="328"/>
      <c r="J84" s="328"/>
      <c r="K84" s="328"/>
      <c r="L84" s="328"/>
      <c r="M84" s="328"/>
      <c r="N84" s="328"/>
      <c r="O84" s="328"/>
      <c r="P84" s="329"/>
    </row>
    <row r="85" spans="1:16" s="1" customFormat="1" ht="59.25" customHeight="1" x14ac:dyDescent="0.25">
      <c r="A85" s="89" t="s">
        <v>393</v>
      </c>
      <c r="B85" s="90"/>
      <c r="C85" s="90"/>
      <c r="D85" s="90"/>
      <c r="E85" s="90"/>
      <c r="F85" s="90"/>
      <c r="G85" s="90"/>
      <c r="H85" s="90"/>
      <c r="I85" s="90"/>
      <c r="J85" s="90"/>
      <c r="K85" s="90"/>
      <c r="L85" s="90"/>
      <c r="M85" s="90"/>
      <c r="N85" s="90"/>
      <c r="O85" s="90"/>
      <c r="P85" s="91"/>
    </row>
    <row r="86" spans="1:16" s="1" customFormat="1" x14ac:dyDescent="0.25">
      <c r="A86" s="38"/>
      <c r="B86" s="39"/>
      <c r="C86" s="39"/>
      <c r="D86" s="39"/>
      <c r="E86" s="39"/>
      <c r="F86" s="39"/>
      <c r="G86" s="39"/>
      <c r="H86" s="39"/>
      <c r="I86" s="39"/>
      <c r="J86" s="39"/>
      <c r="K86" s="39"/>
      <c r="L86" s="39"/>
      <c r="M86" s="39"/>
      <c r="N86" s="39"/>
      <c r="O86" s="39"/>
      <c r="P86" s="40"/>
    </row>
    <row r="87" spans="1:16" s="1" customFormat="1" x14ac:dyDescent="0.25">
      <c r="A87" s="52" t="s">
        <v>207</v>
      </c>
      <c r="B87" s="52"/>
      <c r="C87" s="52"/>
      <c r="D87" s="52"/>
      <c r="E87" s="52"/>
      <c r="F87" s="52"/>
      <c r="G87" s="52"/>
      <c r="H87" s="52"/>
      <c r="I87" s="52"/>
      <c r="J87" s="52"/>
      <c r="K87" s="52"/>
      <c r="L87" s="52"/>
      <c r="M87" s="52"/>
      <c r="N87" s="52"/>
      <c r="O87" s="52"/>
      <c r="P87" s="52"/>
    </row>
    <row r="88" spans="1:16" s="1" customFormat="1" ht="21" customHeight="1" x14ac:dyDescent="0.25">
      <c r="A88" s="103" t="s">
        <v>346</v>
      </c>
      <c r="B88" s="104"/>
      <c r="C88" s="104"/>
      <c r="D88" s="104"/>
      <c r="E88" s="104"/>
      <c r="F88" s="104"/>
      <c r="G88" s="104"/>
      <c r="H88" s="104"/>
      <c r="I88" s="104"/>
      <c r="J88" s="104"/>
      <c r="K88" s="104"/>
      <c r="L88" s="104"/>
      <c r="M88" s="104"/>
      <c r="N88" s="104"/>
      <c r="O88" s="104"/>
      <c r="P88" s="105"/>
    </row>
    <row r="89" spans="1:16" s="1" customFormat="1" ht="19.5" customHeight="1" x14ac:dyDescent="0.25">
      <c r="A89" s="23" t="s">
        <v>347</v>
      </c>
      <c r="B89" s="24"/>
      <c r="C89" s="24"/>
      <c r="D89" s="24"/>
      <c r="E89" s="24"/>
      <c r="F89" s="24"/>
      <c r="G89" s="24"/>
      <c r="H89" s="24"/>
      <c r="I89" s="24"/>
      <c r="J89" s="24"/>
      <c r="K89" s="24"/>
      <c r="L89" s="24"/>
      <c r="M89" s="24"/>
      <c r="N89" s="24"/>
      <c r="O89" s="24"/>
      <c r="P89" s="25"/>
    </row>
    <row r="90" spans="1:16" s="1" customFormat="1" ht="28.5" customHeight="1" x14ac:dyDescent="0.25">
      <c r="A90" s="96" t="s">
        <v>348</v>
      </c>
      <c r="B90" s="97"/>
      <c r="C90" s="97"/>
      <c r="D90" s="97"/>
      <c r="E90" s="97"/>
      <c r="F90" s="97"/>
      <c r="G90" s="97"/>
      <c r="H90" s="97"/>
      <c r="I90" s="97"/>
      <c r="J90" s="97"/>
      <c r="K90" s="97"/>
      <c r="L90" s="97"/>
      <c r="M90" s="97"/>
      <c r="N90" s="97"/>
      <c r="O90" s="97"/>
      <c r="P90" s="98"/>
    </row>
    <row r="91" spans="1:16" s="1" customFormat="1" x14ac:dyDescent="0.25">
      <c r="A91" s="56" t="s">
        <v>192</v>
      </c>
      <c r="B91" s="57"/>
      <c r="C91" s="57"/>
      <c r="D91" s="57"/>
      <c r="E91" s="57"/>
      <c r="F91" s="57"/>
      <c r="G91" s="57"/>
      <c r="H91" s="57"/>
      <c r="I91" s="57"/>
      <c r="J91" s="57"/>
      <c r="K91" s="57"/>
      <c r="L91" s="57"/>
      <c r="M91" s="57"/>
      <c r="N91" s="57"/>
      <c r="O91" s="57"/>
      <c r="P91" s="58"/>
    </row>
    <row r="92" spans="1:16" s="1" customFormat="1" ht="32.25" customHeight="1" x14ac:dyDescent="0.25">
      <c r="A92" s="59" t="s">
        <v>349</v>
      </c>
      <c r="B92" s="60"/>
      <c r="C92" s="60"/>
      <c r="D92" s="60"/>
      <c r="E92" s="60"/>
      <c r="F92" s="60"/>
      <c r="G92" s="60"/>
      <c r="H92" s="60"/>
      <c r="I92" s="60"/>
      <c r="J92" s="60"/>
      <c r="K92" s="60"/>
      <c r="L92" s="60"/>
      <c r="M92" s="60"/>
      <c r="N92" s="60"/>
      <c r="O92" s="60"/>
      <c r="P92" s="61"/>
    </row>
    <row r="93" spans="1:16" s="1" customFormat="1" ht="21.75" customHeight="1" x14ac:dyDescent="0.25">
      <c r="A93" s="28" t="s">
        <v>350</v>
      </c>
      <c r="B93" s="29"/>
      <c r="C93" s="29"/>
      <c r="D93" s="29"/>
      <c r="E93" s="29"/>
      <c r="F93" s="29"/>
      <c r="G93" s="29"/>
      <c r="H93" s="29"/>
      <c r="I93" s="29"/>
      <c r="J93" s="29"/>
      <c r="K93" s="29"/>
      <c r="L93" s="29"/>
      <c r="M93" s="29"/>
      <c r="N93" s="29"/>
      <c r="O93" s="29"/>
      <c r="P93" s="30"/>
    </row>
    <row r="94" spans="1:16" s="1" customFormat="1" ht="64.5" customHeight="1" x14ac:dyDescent="0.25">
      <c r="A94" s="28" t="s">
        <v>351</v>
      </c>
      <c r="B94" s="29"/>
      <c r="C94" s="29"/>
      <c r="D94" s="29"/>
      <c r="E94" s="29"/>
      <c r="F94" s="29"/>
      <c r="G94" s="29"/>
      <c r="H94" s="29"/>
      <c r="I94" s="29"/>
      <c r="J94" s="29"/>
      <c r="K94" s="29"/>
      <c r="L94" s="29"/>
      <c r="M94" s="29"/>
      <c r="N94" s="29"/>
      <c r="O94" s="29"/>
      <c r="P94" s="30"/>
    </row>
    <row r="95" spans="1:16" s="1" customFormat="1" ht="50.25" customHeight="1" x14ac:dyDescent="0.25">
      <c r="A95" s="28" t="s">
        <v>352</v>
      </c>
      <c r="B95" s="29"/>
      <c r="C95" s="29"/>
      <c r="D95" s="29"/>
      <c r="E95" s="29"/>
      <c r="F95" s="29"/>
      <c r="G95" s="29"/>
      <c r="H95" s="29"/>
      <c r="I95" s="29"/>
      <c r="J95" s="29"/>
      <c r="K95" s="29"/>
      <c r="L95" s="29"/>
      <c r="M95" s="29"/>
      <c r="N95" s="29"/>
      <c r="O95" s="29"/>
      <c r="P95" s="30"/>
    </row>
    <row r="96" spans="1:16" s="1" customFormat="1" ht="29.25" customHeight="1" x14ac:dyDescent="0.25">
      <c r="A96" s="28" t="s">
        <v>327</v>
      </c>
      <c r="B96" s="29"/>
      <c r="C96" s="29"/>
      <c r="D96" s="29"/>
      <c r="E96" s="29"/>
      <c r="F96" s="29"/>
      <c r="G96" s="29"/>
      <c r="H96" s="29"/>
      <c r="I96" s="29"/>
      <c r="J96" s="29"/>
      <c r="K96" s="29"/>
      <c r="L96" s="29"/>
      <c r="M96" s="29"/>
      <c r="N96" s="29"/>
      <c r="O96" s="29"/>
      <c r="P96" s="30"/>
    </row>
    <row r="97" spans="1:16" s="1" customFormat="1" x14ac:dyDescent="0.25">
      <c r="A97" s="71"/>
      <c r="B97" s="72"/>
      <c r="C97" s="72"/>
      <c r="D97" s="72"/>
      <c r="E97" s="72"/>
      <c r="F97" s="72"/>
      <c r="G97" s="72"/>
      <c r="H97" s="72"/>
      <c r="I97" s="72"/>
      <c r="J97" s="72"/>
      <c r="K97" s="72"/>
      <c r="L97" s="72"/>
      <c r="M97" s="72"/>
      <c r="N97" s="72"/>
      <c r="O97" s="72"/>
      <c r="P97" s="73"/>
    </row>
    <row r="98" spans="1:16" s="1" customFormat="1" ht="20.25" customHeight="1" x14ac:dyDescent="0.25">
      <c r="A98" s="52" t="s">
        <v>208</v>
      </c>
      <c r="B98" s="52"/>
      <c r="C98" s="52"/>
      <c r="D98" s="52"/>
      <c r="E98" s="52"/>
      <c r="F98" s="52"/>
      <c r="G98" s="52"/>
      <c r="H98" s="52"/>
      <c r="I98" s="52"/>
      <c r="J98" s="52"/>
      <c r="K98" s="52"/>
      <c r="L98" s="52"/>
      <c r="M98" s="52"/>
      <c r="N98" s="52"/>
      <c r="O98" s="52"/>
      <c r="P98" s="52"/>
    </row>
    <row r="99" spans="1:16" s="1" customFormat="1" ht="78" customHeight="1" x14ac:dyDescent="0.25">
      <c r="A99" s="66" t="s">
        <v>81</v>
      </c>
      <c r="B99" s="67"/>
      <c r="C99" s="67"/>
      <c r="D99" s="67"/>
      <c r="E99" s="67"/>
      <c r="F99" s="67"/>
      <c r="G99" s="67"/>
      <c r="H99" s="67"/>
      <c r="I99" s="67"/>
      <c r="J99" s="67"/>
      <c r="K99" s="67"/>
      <c r="L99" s="67"/>
      <c r="M99" s="67"/>
      <c r="N99" s="67"/>
      <c r="O99" s="67"/>
      <c r="P99" s="68"/>
    </row>
    <row r="100" spans="1:16" s="1" customFormat="1" ht="48" customHeight="1" x14ac:dyDescent="0.25">
      <c r="A100" s="56" t="s">
        <v>66</v>
      </c>
      <c r="B100" s="57"/>
      <c r="C100" s="57"/>
      <c r="D100" s="57"/>
      <c r="E100" s="57"/>
      <c r="F100" s="57"/>
      <c r="G100" s="57"/>
      <c r="H100" s="57"/>
      <c r="I100" s="57"/>
      <c r="J100" s="57"/>
      <c r="K100" s="57"/>
      <c r="L100" s="57"/>
      <c r="M100" s="57"/>
      <c r="N100" s="57"/>
      <c r="O100" s="57"/>
      <c r="P100" s="58"/>
    </row>
    <row r="101" spans="1:16" s="1" customFormat="1" ht="63.75" customHeight="1" x14ac:dyDescent="0.25">
      <c r="A101" s="56" t="s">
        <v>287</v>
      </c>
      <c r="B101" s="57"/>
      <c r="C101" s="57"/>
      <c r="D101" s="57"/>
      <c r="E101" s="57"/>
      <c r="F101" s="57"/>
      <c r="G101" s="57"/>
      <c r="H101" s="57"/>
      <c r="I101" s="57"/>
      <c r="J101" s="57"/>
      <c r="K101" s="57"/>
      <c r="L101" s="57"/>
      <c r="M101" s="57"/>
      <c r="N101" s="57"/>
      <c r="O101" s="57"/>
      <c r="P101" s="58"/>
    </row>
    <row r="102" spans="1:16" s="1" customFormat="1" ht="30.75" customHeight="1" x14ac:dyDescent="0.25">
      <c r="A102" s="89" t="s">
        <v>304</v>
      </c>
      <c r="B102" s="90"/>
      <c r="C102" s="90"/>
      <c r="D102" s="90"/>
      <c r="E102" s="90"/>
      <c r="F102" s="90"/>
      <c r="G102" s="90"/>
      <c r="H102" s="90"/>
      <c r="I102" s="90"/>
      <c r="J102" s="90"/>
      <c r="K102" s="90"/>
      <c r="L102" s="90"/>
      <c r="M102" s="90"/>
      <c r="N102" s="90"/>
      <c r="O102" s="90"/>
      <c r="P102" s="91"/>
    </row>
    <row r="103" spans="1:16" s="1" customFormat="1" x14ac:dyDescent="0.25">
      <c r="A103" s="124"/>
      <c r="B103" s="125"/>
      <c r="C103" s="125"/>
      <c r="D103" s="125"/>
      <c r="E103" s="125"/>
      <c r="F103" s="125"/>
      <c r="G103" s="125"/>
      <c r="H103" s="125"/>
      <c r="I103" s="125"/>
      <c r="J103" s="125"/>
      <c r="K103" s="125"/>
      <c r="L103" s="125"/>
      <c r="M103" s="125"/>
      <c r="N103" s="125"/>
      <c r="O103" s="125"/>
      <c r="P103" s="126"/>
    </row>
    <row r="104" spans="1:16" s="1" customFormat="1" x14ac:dyDescent="0.25">
      <c r="A104" s="63" t="s">
        <v>209</v>
      </c>
      <c r="B104" s="64"/>
      <c r="C104" s="64"/>
      <c r="D104" s="64"/>
      <c r="E104" s="64"/>
      <c r="F104" s="64"/>
      <c r="G104" s="64"/>
      <c r="H104" s="64"/>
      <c r="I104" s="64"/>
      <c r="J104" s="64"/>
      <c r="K104" s="64"/>
      <c r="L104" s="64"/>
      <c r="M104" s="64"/>
      <c r="N104" s="64"/>
      <c r="O104" s="64"/>
      <c r="P104" s="65"/>
    </row>
    <row r="105" spans="1:16" s="1" customFormat="1" x14ac:dyDescent="0.25">
      <c r="A105" s="28" t="s">
        <v>353</v>
      </c>
      <c r="B105" s="29"/>
      <c r="C105" s="29"/>
      <c r="D105" s="29"/>
      <c r="E105" s="29"/>
      <c r="F105" s="29"/>
      <c r="G105" s="29"/>
      <c r="H105" s="29"/>
      <c r="I105" s="29"/>
      <c r="J105" s="29"/>
      <c r="K105" s="29"/>
      <c r="L105" s="29"/>
      <c r="M105" s="29"/>
      <c r="N105" s="29"/>
      <c r="O105" s="29"/>
      <c r="P105" s="30"/>
    </row>
    <row r="106" spans="1:16" s="1" customFormat="1" x14ac:dyDescent="0.25">
      <c r="A106" s="106"/>
      <c r="B106" s="107"/>
      <c r="C106" s="107"/>
      <c r="D106" s="107"/>
      <c r="E106" s="107"/>
      <c r="F106" s="107"/>
      <c r="G106" s="107"/>
      <c r="H106" s="107"/>
      <c r="I106" s="107"/>
      <c r="J106" s="107"/>
      <c r="K106" s="107"/>
      <c r="L106" s="107"/>
      <c r="M106" s="107"/>
      <c r="N106" s="107"/>
      <c r="O106" s="107"/>
      <c r="P106" s="108"/>
    </row>
    <row r="107" spans="1:16" s="1" customFormat="1" x14ac:dyDescent="0.25">
      <c r="A107" s="63" t="s">
        <v>141</v>
      </c>
      <c r="B107" s="64"/>
      <c r="C107" s="64"/>
      <c r="D107" s="64"/>
      <c r="E107" s="64"/>
      <c r="F107" s="64"/>
      <c r="G107" s="64"/>
      <c r="H107" s="64"/>
      <c r="I107" s="64"/>
      <c r="J107" s="64"/>
      <c r="K107" s="64"/>
      <c r="L107" s="64"/>
      <c r="M107" s="64"/>
      <c r="N107" s="64"/>
      <c r="O107" s="64"/>
      <c r="P107" s="65"/>
    </row>
    <row r="108" spans="1:16" s="1" customFormat="1" x14ac:dyDescent="0.25">
      <c r="A108" s="321" t="s">
        <v>354</v>
      </c>
      <c r="B108" s="322"/>
      <c r="C108" s="322"/>
      <c r="D108" s="322"/>
      <c r="E108" s="322"/>
      <c r="F108" s="322"/>
      <c r="G108" s="322"/>
      <c r="H108" s="322"/>
      <c r="I108" s="322"/>
      <c r="J108" s="322"/>
      <c r="K108" s="322"/>
      <c r="L108" s="322"/>
      <c r="M108" s="322"/>
      <c r="N108" s="322"/>
      <c r="O108" s="322"/>
      <c r="P108" s="323"/>
    </row>
    <row r="109" spans="1:16" s="1" customFormat="1" x14ac:dyDescent="0.25">
      <c r="A109" s="109"/>
      <c r="B109" s="110"/>
      <c r="C109" s="110"/>
      <c r="D109" s="110"/>
      <c r="E109" s="110"/>
      <c r="F109" s="110"/>
      <c r="G109" s="110"/>
      <c r="H109" s="110"/>
      <c r="I109" s="110"/>
      <c r="J109" s="110"/>
      <c r="K109" s="110"/>
      <c r="L109" s="110"/>
      <c r="M109" s="110"/>
      <c r="N109" s="110"/>
      <c r="O109" s="110"/>
      <c r="P109" s="111"/>
    </row>
    <row r="110" spans="1:16" s="1" customFormat="1" ht="19.5" customHeight="1" x14ac:dyDescent="0.25">
      <c r="A110" s="63" t="s">
        <v>142</v>
      </c>
      <c r="B110" s="64"/>
      <c r="C110" s="64"/>
      <c r="D110" s="64"/>
      <c r="E110" s="64"/>
      <c r="F110" s="64"/>
      <c r="G110" s="64"/>
      <c r="H110" s="64"/>
      <c r="I110" s="64"/>
      <c r="J110" s="64"/>
      <c r="K110" s="64"/>
      <c r="L110" s="64"/>
      <c r="M110" s="64"/>
      <c r="N110" s="64"/>
      <c r="O110" s="64"/>
      <c r="P110" s="65"/>
    </row>
    <row r="111" spans="1:16" s="1" customFormat="1" x14ac:dyDescent="0.25">
      <c r="A111" s="23" t="s">
        <v>355</v>
      </c>
      <c r="B111" s="24"/>
      <c r="C111" s="24"/>
      <c r="D111" s="24"/>
      <c r="E111" s="24"/>
      <c r="F111" s="24"/>
      <c r="G111" s="24"/>
      <c r="H111" s="24"/>
      <c r="I111" s="24"/>
      <c r="J111" s="24"/>
      <c r="K111" s="24"/>
      <c r="L111" s="24"/>
      <c r="M111" s="24"/>
      <c r="N111" s="24"/>
      <c r="O111" s="24"/>
      <c r="P111" s="25"/>
    </row>
    <row r="112" spans="1:16" s="1" customFormat="1" x14ac:dyDescent="0.25">
      <c r="A112" s="53"/>
      <c r="B112" s="54"/>
      <c r="C112" s="54"/>
      <c r="D112" s="54"/>
      <c r="E112" s="54"/>
      <c r="F112" s="54"/>
      <c r="G112" s="54"/>
      <c r="H112" s="54"/>
      <c r="I112" s="54"/>
      <c r="J112" s="54"/>
      <c r="K112" s="54"/>
      <c r="L112" s="54"/>
      <c r="M112" s="54"/>
      <c r="N112" s="54"/>
      <c r="O112" s="54"/>
      <c r="P112" s="55"/>
    </row>
    <row r="113" spans="1:16" s="1" customFormat="1" ht="21.75" customHeight="1" x14ac:dyDescent="0.25">
      <c r="A113" s="127" t="s">
        <v>211</v>
      </c>
      <c r="B113" s="128"/>
      <c r="C113" s="128"/>
      <c r="D113" s="128"/>
      <c r="E113" s="128"/>
      <c r="F113" s="128"/>
      <c r="G113" s="128"/>
      <c r="H113" s="128"/>
      <c r="I113" s="128"/>
      <c r="J113" s="128"/>
      <c r="K113" s="128"/>
      <c r="L113" s="128"/>
      <c r="M113" s="128"/>
      <c r="N113" s="128"/>
      <c r="O113" s="128"/>
      <c r="P113" s="129"/>
    </row>
    <row r="114" spans="1:16" s="1" customFormat="1" ht="36" customHeight="1" x14ac:dyDescent="0.25">
      <c r="A114" s="89" t="s">
        <v>210</v>
      </c>
      <c r="B114" s="90"/>
      <c r="C114" s="90"/>
      <c r="D114" s="90"/>
      <c r="E114" s="90"/>
      <c r="F114" s="90"/>
      <c r="G114" s="90"/>
      <c r="H114" s="90"/>
      <c r="I114" s="90"/>
      <c r="J114" s="90"/>
      <c r="K114" s="90"/>
      <c r="L114" s="90"/>
      <c r="M114" s="90"/>
      <c r="N114" s="90"/>
      <c r="O114" s="90"/>
      <c r="P114" s="91"/>
    </row>
    <row r="115" spans="1:16" ht="27.75" customHeight="1" x14ac:dyDescent="0.25">
      <c r="A115" s="121" t="s">
        <v>167</v>
      </c>
      <c r="B115" s="122"/>
      <c r="C115" s="122"/>
      <c r="D115" s="122"/>
      <c r="E115" s="122"/>
      <c r="F115" s="122"/>
      <c r="G115" s="122"/>
      <c r="H115" s="122"/>
      <c r="I115" s="122"/>
      <c r="J115" s="122"/>
      <c r="K115" s="122"/>
      <c r="L115" s="122"/>
      <c r="M115" s="122"/>
      <c r="N115" s="122"/>
      <c r="O115" s="122"/>
      <c r="P115" s="123"/>
    </row>
    <row r="116" spans="1:16" x14ac:dyDescent="0.25">
      <c r="A116" s="106"/>
      <c r="B116" s="107"/>
      <c r="C116" s="107"/>
      <c r="D116" s="107"/>
      <c r="E116" s="107"/>
      <c r="F116" s="107"/>
      <c r="G116" s="107"/>
      <c r="H116" s="107"/>
      <c r="I116" s="107"/>
      <c r="J116" s="107"/>
      <c r="K116" s="107"/>
      <c r="L116" s="107"/>
      <c r="M116" s="107"/>
      <c r="N116" s="107"/>
      <c r="O116" s="107"/>
      <c r="P116" s="108"/>
    </row>
    <row r="117" spans="1:16" s="1" customFormat="1" ht="28.5" customHeight="1" x14ac:dyDescent="0.25">
      <c r="A117" s="120" t="s">
        <v>143</v>
      </c>
      <c r="B117" s="120"/>
      <c r="C117" s="120"/>
      <c r="D117" s="120"/>
      <c r="E117" s="120"/>
      <c r="F117" s="120"/>
      <c r="G117" s="120"/>
      <c r="H117" s="120"/>
      <c r="I117" s="120"/>
      <c r="J117" s="120"/>
      <c r="K117" s="120"/>
      <c r="L117" s="120"/>
      <c r="M117" s="120"/>
      <c r="N117" s="120"/>
      <c r="O117" s="120"/>
      <c r="P117" s="120"/>
    </row>
    <row r="118" spans="1:16" s="1" customFormat="1" ht="18.75" x14ac:dyDescent="0.25">
      <c r="A118" s="242"/>
      <c r="B118" s="243"/>
      <c r="C118" s="243"/>
      <c r="D118" s="243"/>
      <c r="E118" s="243"/>
      <c r="F118" s="243"/>
      <c r="G118" s="243"/>
      <c r="H118" s="243"/>
      <c r="I118" s="243"/>
      <c r="J118" s="243"/>
      <c r="K118" s="243"/>
      <c r="L118" s="243"/>
      <c r="M118" s="243"/>
      <c r="N118" s="243"/>
      <c r="O118" s="243"/>
      <c r="P118" s="244"/>
    </row>
    <row r="119" spans="1:16" s="1" customFormat="1" ht="25.5" customHeight="1" x14ac:dyDescent="0.25">
      <c r="A119" s="62" t="s">
        <v>144</v>
      </c>
      <c r="B119" s="62"/>
      <c r="C119" s="62"/>
      <c r="D119" s="62"/>
      <c r="E119" s="62"/>
      <c r="F119" s="62"/>
      <c r="G119" s="62"/>
      <c r="H119" s="62"/>
      <c r="I119" s="62"/>
      <c r="J119" s="62"/>
      <c r="K119" s="62"/>
      <c r="L119" s="62"/>
      <c r="M119" s="62"/>
      <c r="N119" s="62"/>
      <c r="O119" s="62"/>
      <c r="P119" s="62"/>
    </row>
    <row r="120" spans="1:16" s="1" customFormat="1" ht="15.75" x14ac:dyDescent="0.25">
      <c r="A120" s="77"/>
      <c r="B120" s="78"/>
      <c r="C120" s="78"/>
      <c r="D120" s="78"/>
      <c r="E120" s="78"/>
      <c r="F120" s="78"/>
      <c r="G120" s="78"/>
      <c r="H120" s="78"/>
      <c r="I120" s="78"/>
      <c r="J120" s="78"/>
      <c r="K120" s="78"/>
      <c r="L120" s="78"/>
      <c r="M120" s="78"/>
      <c r="N120" s="78"/>
      <c r="O120" s="78"/>
      <c r="P120" s="79"/>
    </row>
    <row r="121" spans="1:16" s="1" customFormat="1" ht="19.5" customHeight="1" x14ac:dyDescent="0.25">
      <c r="A121" s="92" t="s">
        <v>177</v>
      </c>
      <c r="B121" s="93"/>
      <c r="C121" s="93"/>
      <c r="D121" s="93"/>
      <c r="E121" s="93"/>
      <c r="F121" s="93"/>
      <c r="G121" s="93"/>
      <c r="H121" s="93"/>
      <c r="I121" s="93"/>
      <c r="J121" s="93"/>
      <c r="K121" s="93"/>
      <c r="L121" s="93"/>
      <c r="M121" s="93"/>
      <c r="N121" s="93"/>
      <c r="O121" s="93"/>
      <c r="P121" s="94"/>
    </row>
    <row r="122" spans="1:16" s="1" customFormat="1" x14ac:dyDescent="0.25">
      <c r="A122" s="95" t="s">
        <v>380</v>
      </c>
      <c r="B122" s="95"/>
      <c r="C122" s="95"/>
      <c r="D122" s="95"/>
      <c r="E122" s="95"/>
      <c r="F122" s="95"/>
      <c r="G122" s="95"/>
      <c r="H122" s="95"/>
      <c r="I122" s="95"/>
      <c r="J122" s="95"/>
      <c r="K122" s="95"/>
      <c r="L122" s="95"/>
      <c r="M122" s="95"/>
      <c r="N122" s="95"/>
      <c r="O122" s="95"/>
      <c r="P122" s="95"/>
    </row>
    <row r="123" spans="1:16" s="1" customFormat="1" x14ac:dyDescent="0.25">
      <c r="A123" s="313"/>
      <c r="B123" s="314"/>
      <c r="C123" s="314"/>
      <c r="D123" s="314"/>
      <c r="E123" s="314"/>
      <c r="F123" s="314"/>
      <c r="G123" s="314"/>
      <c r="H123" s="314"/>
      <c r="I123" s="314"/>
      <c r="J123" s="314"/>
      <c r="K123" s="314"/>
      <c r="L123" s="314"/>
      <c r="M123" s="314"/>
      <c r="N123" s="314"/>
      <c r="O123" s="314"/>
      <c r="P123" s="320"/>
    </row>
    <row r="124" spans="1:16" s="1" customFormat="1" ht="18" customHeight="1" x14ac:dyDescent="0.25">
      <c r="A124" s="82" t="s">
        <v>3</v>
      </c>
      <c r="B124" s="83"/>
      <c r="C124" s="83"/>
      <c r="D124" s="83"/>
      <c r="E124" s="83"/>
      <c r="F124" s="83"/>
      <c r="G124" s="83"/>
      <c r="H124" s="83"/>
      <c r="I124" s="83"/>
      <c r="J124" s="83"/>
      <c r="K124" s="83"/>
      <c r="L124" s="80">
        <f>SUM(J125:L128)</f>
        <v>198970226.67999998</v>
      </c>
      <c r="M124" s="80"/>
      <c r="N124" s="80"/>
      <c r="O124" s="80"/>
      <c r="P124" s="81"/>
    </row>
    <row r="125" spans="1:16" s="1" customFormat="1" x14ac:dyDescent="0.25">
      <c r="A125" s="31" t="s">
        <v>288</v>
      </c>
      <c r="B125" s="32"/>
      <c r="C125" s="32"/>
      <c r="D125" s="32"/>
      <c r="E125" s="32"/>
      <c r="F125" s="32"/>
      <c r="G125" s="32"/>
      <c r="H125" s="32"/>
      <c r="I125" s="33"/>
      <c r="J125" s="26">
        <v>1962995.81</v>
      </c>
      <c r="K125" s="26"/>
      <c r="L125" s="26"/>
      <c r="M125" s="26"/>
      <c r="N125" s="26"/>
      <c r="O125" s="26"/>
      <c r="P125" s="26"/>
    </row>
    <row r="126" spans="1:16" s="1" customFormat="1" x14ac:dyDescent="0.25">
      <c r="A126" s="31" t="s">
        <v>305</v>
      </c>
      <c r="B126" s="32"/>
      <c r="C126" s="32"/>
      <c r="D126" s="32"/>
      <c r="E126" s="32"/>
      <c r="F126" s="32"/>
      <c r="G126" s="32"/>
      <c r="H126" s="32"/>
      <c r="I126" s="33"/>
      <c r="J126" s="26">
        <v>144193411.47999999</v>
      </c>
      <c r="K126" s="26"/>
      <c r="L126" s="26"/>
      <c r="M126" s="26"/>
      <c r="N126" s="26"/>
      <c r="O126" s="26"/>
      <c r="P126" s="26"/>
    </row>
    <row r="127" spans="1:16" s="1" customFormat="1" ht="15" customHeight="1" x14ac:dyDescent="0.25">
      <c r="A127" s="74" t="s">
        <v>306</v>
      </c>
      <c r="B127" s="75"/>
      <c r="C127" s="75"/>
      <c r="D127" s="75"/>
      <c r="E127" s="75"/>
      <c r="F127" s="75"/>
      <c r="G127" s="75"/>
      <c r="H127" s="75"/>
      <c r="I127" s="76"/>
      <c r="J127" s="26">
        <v>40832437.670000002</v>
      </c>
      <c r="K127" s="26"/>
      <c r="L127" s="26"/>
      <c r="M127" s="26"/>
      <c r="N127" s="26"/>
      <c r="O127" s="26"/>
      <c r="P127" s="26"/>
    </row>
    <row r="128" spans="1:16" s="1" customFormat="1" ht="15" customHeight="1" x14ac:dyDescent="0.25">
      <c r="A128" s="31" t="s">
        <v>39</v>
      </c>
      <c r="B128" s="32"/>
      <c r="C128" s="32"/>
      <c r="D128" s="32"/>
      <c r="E128" s="32"/>
      <c r="F128" s="32"/>
      <c r="G128" s="32"/>
      <c r="H128" s="32"/>
      <c r="I128" s="33"/>
      <c r="J128" s="26">
        <v>11981381.720000001</v>
      </c>
      <c r="K128" s="26"/>
      <c r="L128" s="26"/>
      <c r="M128" s="26"/>
      <c r="N128" s="26"/>
      <c r="O128" s="26"/>
      <c r="P128" s="26"/>
    </row>
    <row r="129" spans="1:16" s="1" customFormat="1" ht="18" customHeight="1" x14ac:dyDescent="0.25">
      <c r="A129" s="82" t="s">
        <v>5</v>
      </c>
      <c r="B129" s="83"/>
      <c r="C129" s="83"/>
      <c r="D129" s="83"/>
      <c r="E129" s="83"/>
      <c r="F129" s="83"/>
      <c r="G129" s="83"/>
      <c r="H129" s="83"/>
      <c r="I129" s="83"/>
      <c r="J129" s="83"/>
      <c r="K129" s="83"/>
      <c r="L129" s="80">
        <f>SUM(J130:L132)</f>
        <v>68706397.010000005</v>
      </c>
      <c r="M129" s="80"/>
      <c r="N129" s="80"/>
      <c r="O129" s="80"/>
      <c r="P129" s="81"/>
    </row>
    <row r="130" spans="1:16" s="1" customFormat="1" x14ac:dyDescent="0.25">
      <c r="A130" s="31" t="s">
        <v>289</v>
      </c>
      <c r="B130" s="32"/>
      <c r="C130" s="32"/>
      <c r="D130" s="32"/>
      <c r="E130" s="32"/>
      <c r="F130" s="32"/>
      <c r="G130" s="32"/>
      <c r="H130" s="32"/>
      <c r="I130" s="33"/>
      <c r="J130" s="26">
        <v>13429722.92</v>
      </c>
      <c r="K130" s="26"/>
      <c r="L130" s="26"/>
      <c r="M130" s="26"/>
      <c r="N130" s="26"/>
      <c r="O130" s="26"/>
      <c r="P130" s="26"/>
    </row>
    <row r="131" spans="1:16" s="1" customFormat="1" x14ac:dyDescent="0.25">
      <c r="A131" s="31" t="s">
        <v>40</v>
      </c>
      <c r="B131" s="32"/>
      <c r="C131" s="32"/>
      <c r="D131" s="32"/>
      <c r="E131" s="32"/>
      <c r="F131" s="32"/>
      <c r="G131" s="32"/>
      <c r="H131" s="32"/>
      <c r="I131" s="33"/>
      <c r="J131" s="26">
        <v>2993983.5</v>
      </c>
      <c r="K131" s="26"/>
      <c r="L131" s="26"/>
      <c r="M131" s="26"/>
      <c r="N131" s="26"/>
      <c r="O131" s="26"/>
      <c r="P131" s="26"/>
    </row>
    <row r="132" spans="1:16" s="1" customFormat="1" ht="15" customHeight="1" x14ac:dyDescent="0.25">
      <c r="A132" s="74" t="s">
        <v>6</v>
      </c>
      <c r="B132" s="75"/>
      <c r="C132" s="75"/>
      <c r="D132" s="75"/>
      <c r="E132" s="75"/>
      <c r="F132" s="75"/>
      <c r="G132" s="75"/>
      <c r="H132" s="75"/>
      <c r="I132" s="76"/>
      <c r="J132" s="26">
        <v>52282690.590000004</v>
      </c>
      <c r="K132" s="26"/>
      <c r="L132" s="26"/>
      <c r="M132" s="26"/>
      <c r="N132" s="26"/>
      <c r="O132" s="26"/>
      <c r="P132" s="26"/>
    </row>
    <row r="133" spans="1:16" s="1" customFormat="1" ht="18.75" customHeight="1" x14ac:dyDescent="0.25">
      <c r="A133" s="82" t="s">
        <v>7</v>
      </c>
      <c r="B133" s="83"/>
      <c r="C133" s="83"/>
      <c r="D133" s="83"/>
      <c r="E133" s="83"/>
      <c r="F133" s="83"/>
      <c r="G133" s="83"/>
      <c r="H133" s="83"/>
      <c r="I133" s="83"/>
      <c r="J133" s="83"/>
      <c r="K133" s="83"/>
      <c r="L133" s="80">
        <f>SUM(J134)</f>
        <v>7201428.3700000001</v>
      </c>
      <c r="M133" s="80"/>
      <c r="N133" s="80"/>
      <c r="O133" s="80"/>
      <c r="P133" s="81"/>
    </row>
    <row r="134" spans="1:16" s="1" customFormat="1" ht="15" customHeight="1" x14ac:dyDescent="0.25">
      <c r="A134" s="31" t="s">
        <v>29</v>
      </c>
      <c r="B134" s="32"/>
      <c r="C134" s="32"/>
      <c r="D134" s="32"/>
      <c r="E134" s="32"/>
      <c r="F134" s="32"/>
      <c r="G134" s="32"/>
      <c r="H134" s="32"/>
      <c r="I134" s="33"/>
      <c r="J134" s="26">
        <v>7201428.3700000001</v>
      </c>
      <c r="K134" s="26"/>
      <c r="L134" s="112"/>
      <c r="M134" s="112"/>
      <c r="N134" s="112"/>
      <c r="O134" s="112"/>
      <c r="P134" s="113"/>
    </row>
    <row r="135" spans="1:16" s="1" customFormat="1" ht="17.25" customHeight="1" x14ac:dyDescent="0.25">
      <c r="A135" s="82" t="s">
        <v>8</v>
      </c>
      <c r="B135" s="83"/>
      <c r="C135" s="83"/>
      <c r="D135" s="83"/>
      <c r="E135" s="83"/>
      <c r="F135" s="83"/>
      <c r="G135" s="83"/>
      <c r="H135" s="83"/>
      <c r="I135" s="83"/>
      <c r="J135" s="83"/>
      <c r="K135" s="83"/>
      <c r="L135" s="80">
        <f>SUM(J136:L140)</f>
        <v>6768175.1699999999</v>
      </c>
      <c r="M135" s="80"/>
      <c r="N135" s="80"/>
      <c r="O135" s="80"/>
      <c r="P135" s="81"/>
    </row>
    <row r="136" spans="1:16" s="1" customFormat="1" x14ac:dyDescent="0.25">
      <c r="A136" s="31" t="s">
        <v>4</v>
      </c>
      <c r="B136" s="32"/>
      <c r="C136" s="32"/>
      <c r="D136" s="32"/>
      <c r="E136" s="32"/>
      <c r="F136" s="32"/>
      <c r="G136" s="32"/>
      <c r="H136" s="32"/>
      <c r="I136" s="33"/>
      <c r="J136" s="26">
        <v>2418491.5</v>
      </c>
      <c r="K136" s="26"/>
      <c r="L136" s="26"/>
      <c r="M136" s="26"/>
      <c r="N136" s="26"/>
      <c r="O136" s="26"/>
      <c r="P136" s="26"/>
    </row>
    <row r="137" spans="1:16" s="1" customFormat="1" ht="15" customHeight="1" x14ac:dyDescent="0.25">
      <c r="A137" s="31" t="s">
        <v>52</v>
      </c>
      <c r="B137" s="32"/>
      <c r="C137" s="32"/>
      <c r="D137" s="32"/>
      <c r="E137" s="32"/>
      <c r="F137" s="32"/>
      <c r="G137" s="32"/>
      <c r="H137" s="32"/>
      <c r="I137" s="33"/>
      <c r="J137" s="26">
        <v>6500</v>
      </c>
      <c r="K137" s="26"/>
      <c r="L137" s="26"/>
      <c r="M137" s="26"/>
      <c r="N137" s="26"/>
      <c r="O137" s="26"/>
      <c r="P137" s="26"/>
    </row>
    <row r="138" spans="1:16" s="1" customFormat="1" x14ac:dyDescent="0.25">
      <c r="A138" s="31" t="s">
        <v>123</v>
      </c>
      <c r="B138" s="32"/>
      <c r="C138" s="32"/>
      <c r="D138" s="32"/>
      <c r="E138" s="32"/>
      <c r="F138" s="32"/>
      <c r="G138" s="32"/>
      <c r="H138" s="32"/>
      <c r="I138" s="33"/>
      <c r="J138" s="26">
        <v>2572900</v>
      </c>
      <c r="K138" s="26"/>
      <c r="L138" s="26"/>
      <c r="M138" s="26"/>
      <c r="N138" s="26"/>
      <c r="O138" s="26"/>
      <c r="P138" s="26"/>
    </row>
    <row r="139" spans="1:16" s="1" customFormat="1" x14ac:dyDescent="0.25">
      <c r="A139" s="31" t="s">
        <v>290</v>
      </c>
      <c r="B139" s="32"/>
      <c r="C139" s="32"/>
      <c r="D139" s="32"/>
      <c r="E139" s="32"/>
      <c r="F139" s="32"/>
      <c r="G139" s="32"/>
      <c r="H139" s="32"/>
      <c r="I139" s="33"/>
      <c r="J139" s="26">
        <v>20626.14</v>
      </c>
      <c r="K139" s="26"/>
      <c r="L139" s="26"/>
      <c r="M139" s="26"/>
      <c r="N139" s="26"/>
      <c r="O139" s="26"/>
      <c r="P139" s="26"/>
    </row>
    <row r="140" spans="1:16" s="1" customFormat="1" x14ac:dyDescent="0.25">
      <c r="A140" s="31" t="s">
        <v>9</v>
      </c>
      <c r="B140" s="32"/>
      <c r="C140" s="32"/>
      <c r="D140" s="32"/>
      <c r="E140" s="32"/>
      <c r="F140" s="32"/>
      <c r="G140" s="32"/>
      <c r="H140" s="32"/>
      <c r="I140" s="33"/>
      <c r="J140" s="26">
        <v>1749657.53</v>
      </c>
      <c r="K140" s="26"/>
      <c r="L140" s="26"/>
      <c r="M140" s="26"/>
      <c r="N140" s="26"/>
      <c r="O140" s="26"/>
      <c r="P140" s="26"/>
    </row>
    <row r="141" spans="1:16" s="1" customFormat="1" ht="16.5" customHeight="1" x14ac:dyDescent="0.25">
      <c r="A141" s="70" t="s">
        <v>60</v>
      </c>
      <c r="B141" s="70"/>
      <c r="C141" s="70"/>
      <c r="D141" s="70"/>
      <c r="E141" s="70"/>
      <c r="F141" s="70"/>
      <c r="G141" s="70"/>
      <c r="H141" s="70"/>
      <c r="I141" s="70"/>
      <c r="J141" s="70"/>
      <c r="K141" s="70"/>
      <c r="L141" s="324">
        <f>+L124+L129+L133+L135</f>
        <v>281646227.23000002</v>
      </c>
      <c r="M141" s="139"/>
      <c r="N141" s="139"/>
      <c r="O141" s="139"/>
      <c r="P141" s="140"/>
    </row>
    <row r="142" spans="1:16" s="1" customFormat="1" ht="18.75" customHeight="1" x14ac:dyDescent="0.25">
      <c r="A142" s="165" t="s">
        <v>168</v>
      </c>
      <c r="B142" s="165"/>
      <c r="C142" s="165"/>
      <c r="D142" s="165"/>
      <c r="E142" s="165"/>
      <c r="F142" s="165"/>
      <c r="G142" s="165"/>
      <c r="H142" s="165"/>
      <c r="I142" s="165"/>
      <c r="J142" s="165"/>
      <c r="K142" s="165"/>
      <c r="L142" s="165"/>
      <c r="M142" s="165"/>
      <c r="N142" s="165"/>
      <c r="O142" s="165"/>
      <c r="P142" s="165"/>
    </row>
    <row r="143" spans="1:16" s="1" customFormat="1" ht="31.5" customHeight="1" x14ac:dyDescent="0.25">
      <c r="A143" s="281" t="s">
        <v>381</v>
      </c>
      <c r="B143" s="273"/>
      <c r="C143" s="273"/>
      <c r="D143" s="273"/>
      <c r="E143" s="273"/>
      <c r="F143" s="273"/>
      <c r="G143" s="273"/>
      <c r="H143" s="273"/>
      <c r="I143" s="273"/>
      <c r="J143" s="273"/>
      <c r="K143" s="273"/>
      <c r="L143" s="273"/>
      <c r="M143" s="273"/>
      <c r="N143" s="273"/>
      <c r="O143" s="273"/>
      <c r="P143" s="274"/>
    </row>
    <row r="144" spans="1:16" s="1" customFormat="1" x14ac:dyDescent="0.25">
      <c r="A144" s="82" t="s">
        <v>10</v>
      </c>
      <c r="B144" s="83"/>
      <c r="C144" s="83"/>
      <c r="D144" s="83"/>
      <c r="E144" s="83"/>
      <c r="F144" s="83"/>
      <c r="G144" s="83"/>
      <c r="H144" s="83"/>
      <c r="I144" s="83"/>
      <c r="J144" s="83"/>
      <c r="K144" s="83"/>
      <c r="L144" s="80">
        <f>SUM(J145:L156)</f>
        <v>563766772.0999999</v>
      </c>
      <c r="M144" s="80"/>
      <c r="N144" s="80"/>
      <c r="O144" s="80"/>
      <c r="P144" s="81"/>
    </row>
    <row r="145" spans="1:16" s="1" customFormat="1" ht="18.75" customHeight="1" x14ac:dyDescent="0.25">
      <c r="A145" s="325" t="s">
        <v>11</v>
      </c>
      <c r="B145" s="326"/>
      <c r="C145" s="326"/>
      <c r="D145" s="326"/>
      <c r="E145" s="326"/>
      <c r="F145" s="326"/>
      <c r="G145" s="326"/>
      <c r="H145" s="326"/>
      <c r="I145" s="327"/>
      <c r="J145" s="134">
        <v>414655834</v>
      </c>
      <c r="K145" s="134"/>
      <c r="L145" s="114"/>
      <c r="M145" s="115"/>
      <c r="N145" s="115"/>
      <c r="O145" s="115"/>
      <c r="P145" s="116"/>
    </row>
    <row r="146" spans="1:16" s="1" customFormat="1" ht="16.5" customHeight="1" x14ac:dyDescent="0.25">
      <c r="A146" s="31" t="s">
        <v>311</v>
      </c>
      <c r="B146" s="32"/>
      <c r="C146" s="32"/>
      <c r="D146" s="32"/>
      <c r="E146" s="32"/>
      <c r="F146" s="32"/>
      <c r="G146" s="32"/>
      <c r="H146" s="32"/>
      <c r="I146" s="33"/>
      <c r="J146" s="26">
        <v>10048258</v>
      </c>
      <c r="K146" s="26"/>
      <c r="L146" s="114"/>
      <c r="M146" s="115"/>
      <c r="N146" s="115"/>
      <c r="O146" s="115"/>
      <c r="P146" s="116"/>
    </row>
    <row r="147" spans="1:16" s="1" customFormat="1" ht="15.75" customHeight="1" x14ac:dyDescent="0.25">
      <c r="A147" s="31" t="s">
        <v>291</v>
      </c>
      <c r="B147" s="32"/>
      <c r="C147" s="32"/>
      <c r="D147" s="32"/>
      <c r="E147" s="32"/>
      <c r="F147" s="32"/>
      <c r="G147" s="32"/>
      <c r="H147" s="32"/>
      <c r="I147" s="33"/>
      <c r="J147" s="26">
        <f>858312.36+385551.97+915300.52</f>
        <v>2159164.85</v>
      </c>
      <c r="K147" s="26"/>
      <c r="L147" s="114"/>
      <c r="M147" s="115"/>
      <c r="N147" s="115"/>
      <c r="O147" s="115"/>
      <c r="P147" s="116"/>
    </row>
    <row r="148" spans="1:16" s="1" customFormat="1" ht="17.25" customHeight="1" x14ac:dyDescent="0.25">
      <c r="A148" s="74" t="s">
        <v>358</v>
      </c>
      <c r="B148" s="75"/>
      <c r="C148" s="75"/>
      <c r="D148" s="75"/>
      <c r="E148" s="75"/>
      <c r="F148" s="75"/>
      <c r="G148" s="75"/>
      <c r="H148" s="75"/>
      <c r="I148" s="76"/>
      <c r="J148" s="167">
        <f>117.85+170.37</f>
        <v>288.22000000000003</v>
      </c>
      <c r="K148" s="167"/>
      <c r="L148" s="114"/>
      <c r="M148" s="115"/>
      <c r="N148" s="115"/>
      <c r="O148" s="115"/>
      <c r="P148" s="116"/>
    </row>
    <row r="149" spans="1:16" s="1" customFormat="1" ht="16.5" customHeight="1" x14ac:dyDescent="0.25">
      <c r="A149" s="31" t="s">
        <v>72</v>
      </c>
      <c r="B149" s="32"/>
      <c r="C149" s="32"/>
      <c r="D149" s="32"/>
      <c r="E149" s="32"/>
      <c r="F149" s="32"/>
      <c r="G149" s="32"/>
      <c r="H149" s="32"/>
      <c r="I149" s="33"/>
      <c r="J149" s="26">
        <v>18464462</v>
      </c>
      <c r="K149" s="26"/>
      <c r="L149" s="114"/>
      <c r="M149" s="115"/>
      <c r="N149" s="115"/>
      <c r="O149" s="115"/>
      <c r="P149" s="116"/>
    </row>
    <row r="150" spans="1:16" s="1" customFormat="1" ht="16.5" customHeight="1" x14ac:dyDescent="0.25">
      <c r="A150" s="74" t="s">
        <v>292</v>
      </c>
      <c r="B150" s="75"/>
      <c r="C150" s="75"/>
      <c r="D150" s="75"/>
      <c r="E150" s="75"/>
      <c r="F150" s="75"/>
      <c r="G150" s="75"/>
      <c r="H150" s="75"/>
      <c r="I150" s="76"/>
      <c r="J150" s="167">
        <f>254.06+296.63+422.67</f>
        <v>973.36000000000013</v>
      </c>
      <c r="K150" s="167"/>
      <c r="L150" s="114"/>
      <c r="M150" s="115"/>
      <c r="N150" s="115"/>
      <c r="O150" s="115"/>
      <c r="P150" s="116"/>
    </row>
    <row r="151" spans="1:16" s="1" customFormat="1" ht="16.5" customHeight="1" x14ac:dyDescent="0.25">
      <c r="A151" s="31" t="s">
        <v>73</v>
      </c>
      <c r="B151" s="32"/>
      <c r="C151" s="32"/>
      <c r="D151" s="32"/>
      <c r="E151" s="32"/>
      <c r="F151" s="32"/>
      <c r="G151" s="32"/>
      <c r="H151" s="32"/>
      <c r="I151" s="33"/>
      <c r="J151" s="26">
        <v>101688047</v>
      </c>
      <c r="K151" s="26"/>
      <c r="L151" s="114"/>
      <c r="M151" s="115"/>
      <c r="N151" s="115"/>
      <c r="O151" s="115"/>
      <c r="P151" s="116"/>
    </row>
    <row r="152" spans="1:16" s="1" customFormat="1" ht="16.5" customHeight="1" x14ac:dyDescent="0.25">
      <c r="A152" s="31" t="s">
        <v>293</v>
      </c>
      <c r="B152" s="32"/>
      <c r="C152" s="32"/>
      <c r="D152" s="32"/>
      <c r="E152" s="32"/>
      <c r="F152" s="32"/>
      <c r="G152" s="32"/>
      <c r="H152" s="32"/>
      <c r="I152" s="33"/>
      <c r="J152" s="26">
        <f>4761.46+0.71+28563.22</f>
        <v>33325.39</v>
      </c>
      <c r="K152" s="26"/>
      <c r="L152" s="114"/>
      <c r="M152" s="115"/>
      <c r="N152" s="115"/>
      <c r="O152" s="115"/>
      <c r="P152" s="116"/>
    </row>
    <row r="153" spans="1:16" s="1" customFormat="1" x14ac:dyDescent="0.25">
      <c r="A153" s="31" t="s">
        <v>74</v>
      </c>
      <c r="B153" s="32"/>
      <c r="C153" s="32"/>
      <c r="D153" s="32"/>
      <c r="E153" s="32"/>
      <c r="F153" s="32"/>
      <c r="G153" s="32"/>
      <c r="H153" s="32"/>
      <c r="I153" s="33"/>
      <c r="J153" s="26">
        <v>16714090.27</v>
      </c>
      <c r="K153" s="26"/>
      <c r="L153" s="114"/>
      <c r="M153" s="115"/>
      <c r="N153" s="115"/>
      <c r="O153" s="115"/>
      <c r="P153" s="116"/>
    </row>
    <row r="154" spans="1:16" s="1" customFormat="1" x14ac:dyDescent="0.25">
      <c r="A154" s="31" t="s">
        <v>294</v>
      </c>
      <c r="B154" s="32"/>
      <c r="C154" s="32"/>
      <c r="D154" s="32"/>
      <c r="E154" s="32"/>
      <c r="F154" s="32"/>
      <c r="G154" s="32"/>
      <c r="H154" s="32"/>
      <c r="I154" s="33"/>
      <c r="J154" s="26">
        <f>407.85+545.93+329</f>
        <v>1282.78</v>
      </c>
      <c r="K154" s="26"/>
      <c r="L154" s="114"/>
      <c r="M154" s="115"/>
      <c r="N154" s="115"/>
      <c r="O154" s="115"/>
      <c r="P154" s="116"/>
    </row>
    <row r="155" spans="1:16" s="1" customFormat="1" x14ac:dyDescent="0.25">
      <c r="A155" s="31" t="s">
        <v>335</v>
      </c>
      <c r="B155" s="32"/>
      <c r="C155" s="32"/>
      <c r="D155" s="32"/>
      <c r="E155" s="32"/>
      <c r="F155" s="32"/>
      <c r="G155" s="32"/>
      <c r="H155" s="32"/>
      <c r="I155" s="33"/>
      <c r="J155" s="182">
        <v>943.05</v>
      </c>
      <c r="K155" s="113"/>
      <c r="L155" s="114"/>
      <c r="M155" s="115"/>
      <c r="N155" s="115"/>
      <c r="O155" s="115"/>
      <c r="P155" s="116"/>
    </row>
    <row r="156" spans="1:16" s="1" customFormat="1" x14ac:dyDescent="0.25">
      <c r="A156" s="48" t="s">
        <v>307</v>
      </c>
      <c r="B156" s="48"/>
      <c r="C156" s="48"/>
      <c r="D156" s="48"/>
      <c r="E156" s="48"/>
      <c r="F156" s="48"/>
      <c r="G156" s="48"/>
      <c r="H156" s="48"/>
      <c r="I156" s="48"/>
      <c r="J156" s="164">
        <v>103.18</v>
      </c>
      <c r="K156" s="164"/>
      <c r="L156" s="117"/>
      <c r="M156" s="118"/>
      <c r="N156" s="118"/>
      <c r="O156" s="118"/>
      <c r="P156" s="119"/>
    </row>
    <row r="157" spans="1:16" s="1" customFormat="1" x14ac:dyDescent="0.25">
      <c r="A157" s="82" t="s">
        <v>12</v>
      </c>
      <c r="B157" s="83"/>
      <c r="C157" s="83"/>
      <c r="D157" s="83"/>
      <c r="E157" s="83"/>
      <c r="F157" s="83"/>
      <c r="G157" s="83"/>
      <c r="H157" s="83"/>
      <c r="I157" s="83"/>
      <c r="J157" s="83"/>
      <c r="K157" s="83"/>
      <c r="L157" s="80">
        <f>SUM(J158:L159)</f>
        <v>234212986</v>
      </c>
      <c r="M157" s="80"/>
      <c r="N157" s="80"/>
      <c r="O157" s="80"/>
      <c r="P157" s="81"/>
    </row>
    <row r="158" spans="1:16" s="1" customFormat="1" ht="18" customHeight="1" x14ac:dyDescent="0.25">
      <c r="A158" s="31" t="s">
        <v>295</v>
      </c>
      <c r="B158" s="32"/>
      <c r="C158" s="32"/>
      <c r="D158" s="32"/>
      <c r="E158" s="32"/>
      <c r="F158" s="32"/>
      <c r="G158" s="32"/>
      <c r="H158" s="32"/>
      <c r="I158" s="33"/>
      <c r="J158" s="182">
        <v>63308608</v>
      </c>
      <c r="K158" s="112"/>
      <c r="L158" s="26"/>
      <c r="M158" s="26"/>
      <c r="N158" s="26"/>
      <c r="O158" s="26"/>
      <c r="P158" s="26"/>
    </row>
    <row r="159" spans="1:16" s="1" customFormat="1" ht="17.25" customHeight="1" x14ac:dyDescent="0.25">
      <c r="A159" s="31" t="s">
        <v>296</v>
      </c>
      <c r="B159" s="32"/>
      <c r="C159" s="32"/>
      <c r="D159" s="32"/>
      <c r="E159" s="32"/>
      <c r="F159" s="32"/>
      <c r="G159" s="32"/>
      <c r="H159" s="32"/>
      <c r="I159" s="33"/>
      <c r="J159" s="182">
        <v>170904378</v>
      </c>
      <c r="K159" s="112"/>
      <c r="L159" s="26"/>
      <c r="M159" s="26"/>
      <c r="N159" s="26"/>
      <c r="O159" s="26"/>
      <c r="P159" s="26"/>
    </row>
    <row r="160" spans="1:16" s="1" customFormat="1" x14ac:dyDescent="0.25">
      <c r="A160" s="82" t="s">
        <v>13</v>
      </c>
      <c r="B160" s="83"/>
      <c r="C160" s="83"/>
      <c r="D160" s="83"/>
      <c r="E160" s="83"/>
      <c r="F160" s="83"/>
      <c r="G160" s="83"/>
      <c r="H160" s="83"/>
      <c r="I160" s="83"/>
      <c r="J160" s="83"/>
      <c r="K160" s="83"/>
      <c r="L160" s="80">
        <f>SUM(J161:K166)</f>
        <v>3154428.22</v>
      </c>
      <c r="M160" s="80"/>
      <c r="N160" s="80"/>
      <c r="O160" s="80"/>
      <c r="P160" s="81"/>
    </row>
    <row r="161" spans="1:16" s="1" customFormat="1" hidden="1" x14ac:dyDescent="0.25">
      <c r="A161" s="31" t="s">
        <v>321</v>
      </c>
      <c r="B161" s="32"/>
      <c r="C161" s="32"/>
      <c r="D161" s="32"/>
      <c r="E161" s="32"/>
      <c r="F161" s="32"/>
      <c r="G161" s="32"/>
      <c r="H161" s="32"/>
      <c r="I161" s="33"/>
      <c r="J161" s="26">
        <v>0</v>
      </c>
      <c r="K161" s="26"/>
      <c r="L161" s="26"/>
      <c r="M161" s="26"/>
      <c r="N161" s="26"/>
      <c r="O161" s="26"/>
      <c r="P161" s="26"/>
    </row>
    <row r="162" spans="1:16" s="1" customFormat="1" hidden="1" x14ac:dyDescent="0.25">
      <c r="A162" s="31" t="s">
        <v>330</v>
      </c>
      <c r="B162" s="32"/>
      <c r="C162" s="32"/>
      <c r="D162" s="32"/>
      <c r="E162" s="32"/>
      <c r="F162" s="32"/>
      <c r="G162" s="32"/>
      <c r="H162" s="32"/>
      <c r="I162" s="33"/>
      <c r="J162" s="26">
        <v>0</v>
      </c>
      <c r="K162" s="26"/>
      <c r="L162" s="26"/>
      <c r="M162" s="26"/>
      <c r="N162" s="26"/>
      <c r="O162" s="26"/>
      <c r="P162" s="26"/>
    </row>
    <row r="163" spans="1:16" s="1" customFormat="1" ht="15" hidden="1" customHeight="1" x14ac:dyDescent="0.25">
      <c r="A163" s="31" t="s">
        <v>195</v>
      </c>
      <c r="B163" s="32"/>
      <c r="C163" s="32"/>
      <c r="D163" s="32"/>
      <c r="E163" s="32"/>
      <c r="F163" s="32"/>
      <c r="G163" s="32"/>
      <c r="H163" s="32"/>
      <c r="I163" s="33"/>
      <c r="J163" s="26">
        <v>0</v>
      </c>
      <c r="K163" s="26"/>
      <c r="L163" s="26"/>
      <c r="M163" s="26"/>
      <c r="N163" s="26"/>
      <c r="O163" s="26"/>
      <c r="P163" s="26"/>
    </row>
    <row r="164" spans="1:16" s="1" customFormat="1" ht="15" hidden="1" customHeight="1" x14ac:dyDescent="0.25">
      <c r="A164" s="31" t="s">
        <v>342</v>
      </c>
      <c r="B164" s="32"/>
      <c r="C164" s="32"/>
      <c r="D164" s="32"/>
      <c r="E164" s="32"/>
      <c r="F164" s="32"/>
      <c r="G164" s="32"/>
      <c r="H164" s="32"/>
      <c r="I164" s="33"/>
      <c r="J164" s="182">
        <v>0</v>
      </c>
      <c r="K164" s="113"/>
      <c r="L164" s="26"/>
      <c r="M164" s="26"/>
      <c r="N164" s="26"/>
      <c r="O164" s="26"/>
      <c r="P164" s="26"/>
    </row>
    <row r="165" spans="1:16" s="1" customFormat="1" x14ac:dyDescent="0.25">
      <c r="A165" s="31" t="s">
        <v>308</v>
      </c>
      <c r="B165" s="32"/>
      <c r="C165" s="32"/>
      <c r="D165" s="32"/>
      <c r="E165" s="32"/>
      <c r="F165" s="32"/>
      <c r="G165" s="32"/>
      <c r="H165" s="32"/>
      <c r="I165" s="33"/>
      <c r="J165" s="26">
        <v>3142856</v>
      </c>
      <c r="K165" s="26"/>
      <c r="L165" s="26"/>
      <c r="M165" s="26"/>
      <c r="N165" s="26"/>
      <c r="O165" s="26"/>
      <c r="P165" s="26"/>
    </row>
    <row r="166" spans="1:16" s="1" customFormat="1" x14ac:dyDescent="0.25">
      <c r="A166" s="31" t="s">
        <v>297</v>
      </c>
      <c r="B166" s="32"/>
      <c r="C166" s="32"/>
      <c r="D166" s="32"/>
      <c r="E166" s="32"/>
      <c r="F166" s="32"/>
      <c r="G166" s="32"/>
      <c r="H166" s="32"/>
      <c r="I166" s="33"/>
      <c r="J166" s="26">
        <f>3245+8327.22</f>
        <v>11572.22</v>
      </c>
      <c r="K166" s="26"/>
      <c r="L166" s="26"/>
      <c r="M166" s="26"/>
      <c r="N166" s="26"/>
      <c r="O166" s="26"/>
      <c r="P166" s="26"/>
    </row>
    <row r="167" spans="1:16" s="1" customFormat="1" x14ac:dyDescent="0.25">
      <c r="A167" s="82" t="s">
        <v>41</v>
      </c>
      <c r="B167" s="83"/>
      <c r="C167" s="83"/>
      <c r="D167" s="83"/>
      <c r="E167" s="83"/>
      <c r="F167" s="83"/>
      <c r="G167" s="83"/>
      <c r="H167" s="83"/>
      <c r="I167" s="83"/>
      <c r="J167" s="83"/>
      <c r="K167" s="83"/>
      <c r="L167" s="80">
        <f>SUM(J168:L173)</f>
        <v>402971.46</v>
      </c>
      <c r="M167" s="80"/>
      <c r="N167" s="80"/>
      <c r="O167" s="80"/>
      <c r="P167" s="81"/>
    </row>
    <row r="168" spans="1:16" s="1" customFormat="1" ht="15.75" customHeight="1" x14ac:dyDescent="0.25">
      <c r="A168" s="31" t="s">
        <v>42</v>
      </c>
      <c r="B168" s="32"/>
      <c r="C168" s="32"/>
      <c r="D168" s="32"/>
      <c r="E168" s="32"/>
      <c r="F168" s="32"/>
      <c r="G168" s="32"/>
      <c r="H168" s="32"/>
      <c r="I168" s="32"/>
      <c r="J168" s="26">
        <v>348970.05</v>
      </c>
      <c r="K168" s="26"/>
      <c r="L168" s="141"/>
      <c r="M168" s="142"/>
      <c r="N168" s="142"/>
      <c r="O168" s="142"/>
      <c r="P168" s="143"/>
    </row>
    <row r="169" spans="1:16" s="1" customFormat="1" ht="16.5" hidden="1" customHeight="1" x14ac:dyDescent="0.25">
      <c r="A169" s="31" t="s">
        <v>43</v>
      </c>
      <c r="B169" s="32"/>
      <c r="C169" s="32"/>
      <c r="D169" s="32"/>
      <c r="E169" s="32"/>
      <c r="F169" s="32"/>
      <c r="G169" s="32"/>
      <c r="H169" s="32"/>
      <c r="I169" s="32"/>
      <c r="J169" s="26">
        <v>0</v>
      </c>
      <c r="K169" s="26"/>
      <c r="L169" s="114"/>
      <c r="M169" s="115"/>
      <c r="N169" s="115"/>
      <c r="O169" s="115"/>
      <c r="P169" s="116"/>
    </row>
    <row r="170" spans="1:16" s="1" customFormat="1" ht="16.5" customHeight="1" x14ac:dyDescent="0.25">
      <c r="A170" s="31" t="s">
        <v>57</v>
      </c>
      <c r="B170" s="32"/>
      <c r="C170" s="32"/>
      <c r="D170" s="32"/>
      <c r="E170" s="32"/>
      <c r="F170" s="32"/>
      <c r="G170" s="32"/>
      <c r="H170" s="32"/>
      <c r="I170" s="32"/>
      <c r="J170" s="26">
        <v>24791.4</v>
      </c>
      <c r="K170" s="26"/>
      <c r="L170" s="114"/>
      <c r="M170" s="115"/>
      <c r="N170" s="115"/>
      <c r="O170" s="115"/>
      <c r="P170" s="116"/>
    </row>
    <row r="171" spans="1:16" s="1" customFormat="1" ht="17.25" hidden="1" customHeight="1" x14ac:dyDescent="0.25">
      <c r="A171" s="31" t="s">
        <v>71</v>
      </c>
      <c r="B171" s="32"/>
      <c r="C171" s="32"/>
      <c r="D171" s="32"/>
      <c r="E171" s="32"/>
      <c r="F171" s="32"/>
      <c r="G171" s="32"/>
      <c r="H171" s="32"/>
      <c r="I171" s="32"/>
      <c r="J171" s="26">
        <v>0</v>
      </c>
      <c r="K171" s="26"/>
      <c r="L171" s="114"/>
      <c r="M171" s="115"/>
      <c r="N171" s="115"/>
      <c r="O171" s="115"/>
      <c r="P171" s="116"/>
    </row>
    <row r="172" spans="1:16" s="1" customFormat="1" ht="18" customHeight="1" x14ac:dyDescent="0.25">
      <c r="A172" s="31" t="s">
        <v>54</v>
      </c>
      <c r="B172" s="32"/>
      <c r="C172" s="32"/>
      <c r="D172" s="32"/>
      <c r="E172" s="32"/>
      <c r="F172" s="32"/>
      <c r="G172" s="32"/>
      <c r="H172" s="32"/>
      <c r="I172" s="32"/>
      <c r="J172" s="26">
        <v>18460.32</v>
      </c>
      <c r="K172" s="26"/>
      <c r="L172" s="114"/>
      <c r="M172" s="115"/>
      <c r="N172" s="115"/>
      <c r="O172" s="115"/>
      <c r="P172" s="116"/>
    </row>
    <row r="173" spans="1:16" s="1" customFormat="1" ht="16.5" customHeight="1" x14ac:dyDescent="0.25">
      <c r="A173" s="31" t="s">
        <v>44</v>
      </c>
      <c r="B173" s="32"/>
      <c r="C173" s="32"/>
      <c r="D173" s="32"/>
      <c r="E173" s="32"/>
      <c r="F173" s="32"/>
      <c r="G173" s="32"/>
      <c r="H173" s="32"/>
      <c r="I173" s="32"/>
      <c r="J173" s="26">
        <v>10749.69</v>
      </c>
      <c r="K173" s="26"/>
      <c r="L173" s="117"/>
      <c r="M173" s="118"/>
      <c r="N173" s="118"/>
      <c r="O173" s="118"/>
      <c r="P173" s="119"/>
    </row>
    <row r="174" spans="1:16" s="1" customFormat="1" x14ac:dyDescent="0.25">
      <c r="A174" s="82" t="s">
        <v>194</v>
      </c>
      <c r="B174" s="83"/>
      <c r="C174" s="83"/>
      <c r="D174" s="83"/>
      <c r="E174" s="83"/>
      <c r="F174" s="83"/>
      <c r="G174" s="83"/>
      <c r="H174" s="83"/>
      <c r="I174" s="83"/>
      <c r="J174" s="83"/>
      <c r="K174" s="83"/>
      <c r="L174" s="80">
        <f>SUM(J175:L180)</f>
        <v>117943465.03</v>
      </c>
      <c r="M174" s="80"/>
      <c r="N174" s="80"/>
      <c r="O174" s="80"/>
      <c r="P174" s="81"/>
    </row>
    <row r="175" spans="1:16" s="1" customFormat="1" ht="29.25" customHeight="1" x14ac:dyDescent="0.25">
      <c r="A175" s="74" t="s">
        <v>360</v>
      </c>
      <c r="B175" s="75"/>
      <c r="C175" s="75"/>
      <c r="D175" s="75"/>
      <c r="E175" s="75"/>
      <c r="F175" s="75"/>
      <c r="G175" s="75"/>
      <c r="H175" s="75"/>
      <c r="I175" s="76"/>
      <c r="J175" s="26">
        <v>101743613</v>
      </c>
      <c r="K175" s="26"/>
      <c r="L175" s="141"/>
      <c r="M175" s="142"/>
      <c r="N175" s="142"/>
      <c r="O175" s="142"/>
      <c r="P175" s="143"/>
    </row>
    <row r="176" spans="1:16" s="1" customFormat="1" ht="18" customHeight="1" x14ac:dyDescent="0.25">
      <c r="A176" s="31" t="s">
        <v>359</v>
      </c>
      <c r="B176" s="32"/>
      <c r="C176" s="32"/>
      <c r="D176" s="32"/>
      <c r="E176" s="32"/>
      <c r="F176" s="32"/>
      <c r="G176" s="32"/>
      <c r="H176" s="32"/>
      <c r="I176" s="33"/>
      <c r="J176" s="26">
        <f>392741.68+171046.42+164267.12</f>
        <v>728055.22</v>
      </c>
      <c r="K176" s="26"/>
      <c r="L176" s="114"/>
      <c r="M176" s="115"/>
      <c r="N176" s="115"/>
      <c r="O176" s="115"/>
      <c r="P176" s="116"/>
    </row>
    <row r="177" spans="1:16" s="1" customFormat="1" ht="17.25" customHeight="1" x14ac:dyDescent="0.25">
      <c r="A177" s="31" t="s">
        <v>361</v>
      </c>
      <c r="B177" s="32"/>
      <c r="C177" s="32"/>
      <c r="D177" s="32"/>
      <c r="E177" s="32"/>
      <c r="F177" s="32"/>
      <c r="G177" s="32"/>
      <c r="H177" s="32"/>
      <c r="I177" s="33"/>
      <c r="J177" s="26">
        <v>15470249</v>
      </c>
      <c r="K177" s="26"/>
      <c r="L177" s="114"/>
      <c r="M177" s="115"/>
      <c r="N177" s="115"/>
      <c r="O177" s="115"/>
      <c r="P177" s="116"/>
    </row>
    <row r="178" spans="1:16" s="1" customFormat="1" ht="16.5" customHeight="1" x14ac:dyDescent="0.25">
      <c r="A178" s="31" t="s">
        <v>56</v>
      </c>
      <c r="B178" s="32"/>
      <c r="C178" s="32"/>
      <c r="D178" s="32"/>
      <c r="E178" s="32"/>
      <c r="F178" s="32"/>
      <c r="G178" s="32"/>
      <c r="H178" s="32"/>
      <c r="I178" s="33"/>
      <c r="J178" s="26">
        <f>637.12+599.43+311.26</f>
        <v>1547.81</v>
      </c>
      <c r="K178" s="26"/>
      <c r="L178" s="114"/>
      <c r="M178" s="115"/>
      <c r="N178" s="115"/>
      <c r="O178" s="115"/>
      <c r="P178" s="116"/>
    </row>
    <row r="179" spans="1:16" s="1" customFormat="1" hidden="1" x14ac:dyDescent="0.25">
      <c r="A179" s="31" t="s">
        <v>51</v>
      </c>
      <c r="B179" s="32"/>
      <c r="C179" s="32"/>
      <c r="D179" s="32"/>
      <c r="E179" s="32"/>
      <c r="F179" s="32"/>
      <c r="G179" s="32"/>
      <c r="H179" s="32"/>
      <c r="I179" s="33"/>
      <c r="J179" s="26">
        <v>0</v>
      </c>
      <c r="K179" s="26"/>
      <c r="L179" s="114"/>
      <c r="M179" s="115"/>
      <c r="N179" s="115"/>
      <c r="O179" s="115"/>
      <c r="P179" s="116"/>
    </row>
    <row r="180" spans="1:16" s="1" customFormat="1" ht="15" hidden="1" customHeight="1" x14ac:dyDescent="0.25">
      <c r="A180" s="74" t="s">
        <v>309</v>
      </c>
      <c r="B180" s="75"/>
      <c r="C180" s="75"/>
      <c r="D180" s="75"/>
      <c r="E180" s="75"/>
      <c r="F180" s="75"/>
      <c r="G180" s="75"/>
      <c r="H180" s="75"/>
      <c r="I180" s="76"/>
      <c r="J180" s="26">
        <v>0</v>
      </c>
      <c r="K180" s="26"/>
      <c r="L180" s="117"/>
      <c r="M180" s="118"/>
      <c r="N180" s="118"/>
      <c r="O180" s="118"/>
      <c r="P180" s="119"/>
    </row>
    <row r="181" spans="1:16" s="1" customFormat="1" x14ac:dyDescent="0.25">
      <c r="A181" s="82" t="s">
        <v>334</v>
      </c>
      <c r="B181" s="83"/>
      <c r="C181" s="83"/>
      <c r="D181" s="83"/>
      <c r="E181" s="83"/>
      <c r="F181" s="83"/>
      <c r="G181" s="83"/>
      <c r="H181" s="83"/>
      <c r="I181" s="83"/>
      <c r="J181" s="83"/>
      <c r="K181" s="144"/>
      <c r="L181" s="145">
        <f>SUM(J182:L186)</f>
        <v>13073067.09</v>
      </c>
      <c r="M181" s="80"/>
      <c r="N181" s="80"/>
      <c r="O181" s="80"/>
      <c r="P181" s="81"/>
    </row>
    <row r="182" spans="1:16" s="1" customFormat="1" ht="31.5" hidden="1" customHeight="1" x14ac:dyDescent="0.25">
      <c r="A182" s="74" t="s">
        <v>322</v>
      </c>
      <c r="B182" s="75"/>
      <c r="C182" s="75"/>
      <c r="D182" s="75"/>
      <c r="E182" s="75"/>
      <c r="F182" s="75"/>
      <c r="G182" s="75"/>
      <c r="H182" s="75"/>
      <c r="I182" s="76"/>
      <c r="J182" s="26">
        <v>0</v>
      </c>
      <c r="K182" s="26"/>
      <c r="L182" s="26"/>
      <c r="M182" s="26"/>
      <c r="N182" s="26"/>
      <c r="O182" s="26"/>
      <c r="P182" s="26"/>
    </row>
    <row r="183" spans="1:16" s="1" customFormat="1" ht="16.5" customHeight="1" x14ac:dyDescent="0.25">
      <c r="A183" s="74" t="s">
        <v>362</v>
      </c>
      <c r="B183" s="75"/>
      <c r="C183" s="75"/>
      <c r="D183" s="75"/>
      <c r="E183" s="75"/>
      <c r="F183" s="75"/>
      <c r="G183" s="75"/>
      <c r="H183" s="75"/>
      <c r="I183" s="76"/>
      <c r="J183" s="26">
        <v>5210319.18</v>
      </c>
      <c r="K183" s="26"/>
      <c r="L183" s="26"/>
      <c r="M183" s="26"/>
      <c r="N183" s="26"/>
      <c r="O183" s="26"/>
      <c r="P183" s="26"/>
    </row>
    <row r="184" spans="1:16" s="1" customFormat="1" ht="15" customHeight="1" x14ac:dyDescent="0.25">
      <c r="A184" s="74" t="s">
        <v>169</v>
      </c>
      <c r="B184" s="75"/>
      <c r="C184" s="75"/>
      <c r="D184" s="75"/>
      <c r="E184" s="75"/>
      <c r="F184" s="75"/>
      <c r="G184" s="75"/>
      <c r="H184" s="75"/>
      <c r="I184" s="76"/>
      <c r="J184" s="26">
        <f>1135.72+112.77</f>
        <v>1248.49</v>
      </c>
      <c r="K184" s="26"/>
      <c r="L184" s="26"/>
      <c r="M184" s="26"/>
      <c r="N184" s="26"/>
      <c r="O184" s="26"/>
      <c r="P184" s="26"/>
    </row>
    <row r="185" spans="1:16" s="1" customFormat="1" ht="16.5" customHeight="1" x14ac:dyDescent="0.25">
      <c r="A185" s="74" t="s">
        <v>363</v>
      </c>
      <c r="B185" s="75"/>
      <c r="C185" s="75"/>
      <c r="D185" s="75"/>
      <c r="E185" s="75"/>
      <c r="F185" s="75"/>
      <c r="G185" s="75"/>
      <c r="H185" s="75"/>
      <c r="I185" s="76"/>
      <c r="J185" s="26">
        <v>7855564</v>
      </c>
      <c r="K185" s="26"/>
      <c r="L185" s="26"/>
      <c r="M185" s="26"/>
      <c r="N185" s="26"/>
      <c r="O185" s="26"/>
      <c r="P185" s="26"/>
    </row>
    <row r="186" spans="1:16" s="1" customFormat="1" ht="15" customHeight="1" x14ac:dyDescent="0.25">
      <c r="A186" s="74" t="s">
        <v>170</v>
      </c>
      <c r="B186" s="75"/>
      <c r="C186" s="75"/>
      <c r="D186" s="75"/>
      <c r="E186" s="75"/>
      <c r="F186" s="75"/>
      <c r="G186" s="75"/>
      <c r="H186" s="75"/>
      <c r="I186" s="76"/>
      <c r="J186" s="26">
        <f>5755.99+179.43</f>
        <v>5935.42</v>
      </c>
      <c r="K186" s="26"/>
      <c r="L186" s="26"/>
      <c r="M186" s="26"/>
      <c r="N186" s="26"/>
      <c r="O186" s="26"/>
      <c r="P186" s="26"/>
    </row>
    <row r="187" spans="1:16" s="1" customFormat="1" ht="20.25" customHeight="1" x14ac:dyDescent="0.25">
      <c r="A187" s="84" t="s">
        <v>2</v>
      </c>
      <c r="B187" s="85"/>
      <c r="C187" s="85"/>
      <c r="D187" s="85"/>
      <c r="E187" s="85"/>
      <c r="F187" s="85"/>
      <c r="G187" s="85"/>
      <c r="H187" s="85"/>
      <c r="I187" s="85"/>
      <c r="J187" s="85"/>
      <c r="K187" s="85"/>
      <c r="L187" s="86">
        <f>+L144+L157+L160+L167+L174+L181</f>
        <v>932553689.89999998</v>
      </c>
      <c r="M187" s="87"/>
      <c r="N187" s="87"/>
      <c r="O187" s="87"/>
      <c r="P187" s="88"/>
    </row>
    <row r="188" spans="1:16" s="1" customFormat="1" ht="20.25" customHeight="1" x14ac:dyDescent="0.25">
      <c r="A188" s="82" t="s">
        <v>14</v>
      </c>
      <c r="B188" s="83"/>
      <c r="C188" s="83"/>
      <c r="D188" s="83"/>
      <c r="E188" s="83"/>
      <c r="F188" s="83"/>
      <c r="G188" s="83"/>
      <c r="H188" s="83"/>
      <c r="I188" s="83"/>
      <c r="J188" s="83"/>
      <c r="K188" s="83"/>
      <c r="L188" s="80">
        <f>+L187+L141</f>
        <v>1214199917.1300001</v>
      </c>
      <c r="M188" s="80"/>
      <c r="N188" s="80"/>
      <c r="O188" s="80"/>
      <c r="P188" s="81"/>
    </row>
    <row r="189" spans="1:16" s="1" customFormat="1" ht="62.25" customHeight="1" x14ac:dyDescent="0.25">
      <c r="A189" s="37" t="s">
        <v>394</v>
      </c>
      <c r="B189" s="37"/>
      <c r="C189" s="37"/>
      <c r="D189" s="37"/>
      <c r="E189" s="37"/>
      <c r="F189" s="37"/>
      <c r="G189" s="37"/>
      <c r="H189" s="37"/>
      <c r="I189" s="37"/>
      <c r="J189" s="37"/>
      <c r="K189" s="37"/>
      <c r="L189" s="37"/>
      <c r="M189" s="37"/>
      <c r="N189" s="37"/>
      <c r="O189" s="37"/>
      <c r="P189" s="37"/>
    </row>
    <row r="190" spans="1:16" s="1" customFormat="1" x14ac:dyDescent="0.25">
      <c r="A190" s="138"/>
      <c r="B190" s="139"/>
      <c r="C190" s="139"/>
      <c r="D190" s="139"/>
      <c r="E190" s="139"/>
      <c r="F190" s="139"/>
      <c r="G190" s="139"/>
      <c r="H190" s="139"/>
      <c r="I190" s="139"/>
      <c r="J190" s="139"/>
      <c r="K190" s="139"/>
      <c r="L190" s="139"/>
      <c r="M190" s="139"/>
      <c r="N190" s="139"/>
      <c r="O190" s="139"/>
      <c r="P190" s="140"/>
    </row>
    <row r="191" spans="1:16" s="1" customFormat="1" ht="21" customHeight="1" x14ac:dyDescent="0.25">
      <c r="A191" s="62" t="s">
        <v>176</v>
      </c>
      <c r="B191" s="62"/>
      <c r="C191" s="62"/>
      <c r="D191" s="62"/>
      <c r="E191" s="62"/>
      <c r="F191" s="62"/>
      <c r="G191" s="62"/>
      <c r="H191" s="62"/>
      <c r="I191" s="62"/>
      <c r="J191" s="62"/>
      <c r="K191" s="62"/>
      <c r="L191" s="62"/>
      <c r="M191" s="62"/>
      <c r="N191" s="62"/>
      <c r="O191" s="62"/>
      <c r="P191" s="62"/>
    </row>
    <row r="192" spans="1:16" s="1" customFormat="1" ht="14.25" customHeight="1" x14ac:dyDescent="0.25">
      <c r="A192" s="77"/>
      <c r="B192" s="78"/>
      <c r="C192" s="78"/>
      <c r="D192" s="78"/>
      <c r="E192" s="78"/>
      <c r="F192" s="78"/>
      <c r="G192" s="78"/>
      <c r="H192" s="78"/>
      <c r="I192" s="78"/>
      <c r="J192" s="78"/>
      <c r="K192" s="78"/>
      <c r="L192" s="78"/>
      <c r="M192" s="78"/>
      <c r="N192" s="78"/>
      <c r="O192" s="78"/>
      <c r="P192" s="79"/>
    </row>
    <row r="193" spans="1:16" s="1" customFormat="1" ht="55.5" customHeight="1" x14ac:dyDescent="0.25">
      <c r="A193" s="28" t="s">
        <v>386</v>
      </c>
      <c r="B193" s="29"/>
      <c r="C193" s="29"/>
      <c r="D193" s="29"/>
      <c r="E193" s="29"/>
      <c r="F193" s="29"/>
      <c r="G193" s="29"/>
      <c r="H193" s="29"/>
      <c r="I193" s="29"/>
      <c r="J193" s="29"/>
      <c r="K193" s="29"/>
      <c r="L193" s="29"/>
      <c r="M193" s="29"/>
      <c r="N193" s="29"/>
      <c r="O193" s="29"/>
      <c r="P193" s="30"/>
    </row>
    <row r="194" spans="1:16" s="1" customFormat="1" ht="23.25" customHeight="1" x14ac:dyDescent="0.25">
      <c r="A194" s="356" t="s">
        <v>178</v>
      </c>
      <c r="B194" s="357"/>
      <c r="C194" s="357"/>
      <c r="D194" s="357"/>
      <c r="E194" s="357"/>
      <c r="F194" s="357"/>
      <c r="G194" s="358"/>
      <c r="H194" s="356" t="s">
        <v>382</v>
      </c>
      <c r="I194" s="357"/>
      <c r="J194" s="358"/>
      <c r="K194" s="349" t="s">
        <v>179</v>
      </c>
      <c r="L194" s="349"/>
      <c r="M194" s="349"/>
      <c r="N194" s="349"/>
      <c r="O194" s="349"/>
      <c r="P194" s="349"/>
    </row>
    <row r="195" spans="1:16" s="8" customFormat="1" ht="18" customHeight="1" x14ac:dyDescent="0.25">
      <c r="A195" s="135" t="s">
        <v>181</v>
      </c>
      <c r="B195" s="136"/>
      <c r="C195" s="136"/>
      <c r="D195" s="136"/>
      <c r="E195" s="136"/>
      <c r="F195" s="136"/>
      <c r="G195" s="137"/>
      <c r="H195" s="163">
        <v>395657697.33999997</v>
      </c>
      <c r="I195" s="163"/>
      <c r="J195" s="163"/>
      <c r="K195" s="133">
        <f>(100%/H$209)*(H195)</f>
        <v>0.4858038380547226</v>
      </c>
      <c r="L195" s="133"/>
      <c r="M195" s="133"/>
      <c r="N195" s="133"/>
      <c r="O195" s="133"/>
      <c r="P195" s="133"/>
    </row>
    <row r="196" spans="1:16" s="8" customFormat="1" ht="18" customHeight="1" x14ac:dyDescent="0.25">
      <c r="A196" s="135" t="s">
        <v>180</v>
      </c>
      <c r="B196" s="136"/>
      <c r="C196" s="136"/>
      <c r="D196" s="136"/>
      <c r="E196" s="136"/>
      <c r="F196" s="136"/>
      <c r="G196" s="137"/>
      <c r="H196" s="163">
        <v>25116013.32</v>
      </c>
      <c r="I196" s="163"/>
      <c r="J196" s="163"/>
      <c r="K196" s="133">
        <f>(100%/H$209)*(H196)</f>
        <v>3.083841348094506E-2</v>
      </c>
      <c r="L196" s="133"/>
      <c r="M196" s="133"/>
      <c r="N196" s="133"/>
      <c r="O196" s="133"/>
      <c r="P196" s="133"/>
    </row>
    <row r="197" spans="1:16" s="8" customFormat="1" ht="18" customHeight="1" x14ac:dyDescent="0.25">
      <c r="A197" s="135" t="s">
        <v>182</v>
      </c>
      <c r="B197" s="136"/>
      <c r="C197" s="136"/>
      <c r="D197" s="136"/>
      <c r="E197" s="136"/>
      <c r="F197" s="136"/>
      <c r="G197" s="137"/>
      <c r="H197" s="163">
        <v>144510380.06999999</v>
      </c>
      <c r="I197" s="163"/>
      <c r="J197" s="163"/>
      <c r="K197" s="133">
        <f>(100%/H$209)*(H197)</f>
        <v>0.17743543914027443</v>
      </c>
      <c r="L197" s="133"/>
      <c r="M197" s="133"/>
      <c r="N197" s="133"/>
      <c r="O197" s="133"/>
      <c r="P197" s="133"/>
    </row>
    <row r="198" spans="1:16" s="8" customFormat="1" ht="17.25" hidden="1" customHeight="1" x14ac:dyDescent="0.25">
      <c r="A198" s="135" t="s">
        <v>196</v>
      </c>
      <c r="B198" s="136"/>
      <c r="C198" s="136"/>
      <c r="D198" s="136"/>
      <c r="E198" s="136"/>
      <c r="F198" s="136"/>
      <c r="G198" s="137"/>
      <c r="H198" s="163">
        <v>0</v>
      </c>
      <c r="I198" s="163"/>
      <c r="J198" s="163"/>
      <c r="K198" s="133">
        <f t="shared" ref="K198:K206" si="0">(100%/H$209)*(H198)</f>
        <v>0</v>
      </c>
      <c r="L198" s="133"/>
      <c r="M198" s="133"/>
      <c r="N198" s="133"/>
      <c r="O198" s="133"/>
      <c r="P198" s="133"/>
    </row>
    <row r="199" spans="1:16" s="8" customFormat="1" ht="18" customHeight="1" x14ac:dyDescent="0.25">
      <c r="A199" s="135" t="s">
        <v>183</v>
      </c>
      <c r="B199" s="136"/>
      <c r="C199" s="136"/>
      <c r="D199" s="136"/>
      <c r="E199" s="136"/>
      <c r="F199" s="136"/>
      <c r="G199" s="137"/>
      <c r="H199" s="163">
        <v>84812106.579999998</v>
      </c>
      <c r="I199" s="163"/>
      <c r="J199" s="163"/>
      <c r="K199" s="133">
        <f>(100%/H$209)*(H199)</f>
        <v>0.10413558782521067</v>
      </c>
      <c r="L199" s="133"/>
      <c r="M199" s="133"/>
      <c r="N199" s="133"/>
      <c r="O199" s="133"/>
      <c r="P199" s="133"/>
    </row>
    <row r="200" spans="1:16" s="8" customFormat="1" ht="18.75" customHeight="1" x14ac:dyDescent="0.25">
      <c r="A200" s="135" t="s">
        <v>184</v>
      </c>
      <c r="B200" s="136"/>
      <c r="C200" s="136"/>
      <c r="D200" s="136"/>
      <c r="E200" s="136"/>
      <c r="F200" s="136"/>
      <c r="G200" s="137"/>
      <c r="H200" s="163">
        <v>33240093.050000001</v>
      </c>
      <c r="I200" s="163"/>
      <c r="J200" s="163"/>
      <c r="K200" s="133">
        <f>(100%/H$209)*(H200)</f>
        <v>4.0813473084309868E-2</v>
      </c>
      <c r="L200" s="133"/>
      <c r="M200" s="133"/>
      <c r="N200" s="133"/>
      <c r="O200" s="133"/>
      <c r="P200" s="133"/>
    </row>
    <row r="201" spans="1:16" s="8" customFormat="1" ht="18" customHeight="1" x14ac:dyDescent="0.25">
      <c r="A201" s="135" t="s">
        <v>185</v>
      </c>
      <c r="B201" s="136"/>
      <c r="C201" s="136"/>
      <c r="D201" s="136"/>
      <c r="E201" s="136"/>
      <c r="F201" s="136"/>
      <c r="G201" s="137"/>
      <c r="H201" s="163">
        <v>250984.11</v>
      </c>
      <c r="I201" s="163"/>
      <c r="J201" s="163"/>
      <c r="K201" s="133">
        <f>(100%/H$209)*(H201)</f>
        <v>3.0816800671003134E-4</v>
      </c>
      <c r="L201" s="133"/>
      <c r="M201" s="133"/>
      <c r="N201" s="133"/>
      <c r="O201" s="133"/>
      <c r="P201" s="133"/>
    </row>
    <row r="202" spans="1:16" s="8" customFormat="1" ht="18" customHeight="1" x14ac:dyDescent="0.25">
      <c r="A202" s="135" t="s">
        <v>189</v>
      </c>
      <c r="B202" s="136"/>
      <c r="C202" s="136"/>
      <c r="D202" s="136"/>
      <c r="E202" s="136"/>
      <c r="F202" s="136"/>
      <c r="G202" s="137"/>
      <c r="H202" s="163">
        <v>150000</v>
      </c>
      <c r="I202" s="163"/>
      <c r="J202" s="163"/>
      <c r="K202" s="133">
        <f>(100%/H$209)*(H202)</f>
        <v>1.8417580701226348E-4</v>
      </c>
      <c r="L202" s="133"/>
      <c r="M202" s="133"/>
      <c r="N202" s="133"/>
      <c r="O202" s="133"/>
      <c r="P202" s="133"/>
    </row>
    <row r="203" spans="1:16" s="8" customFormat="1" ht="18" customHeight="1" x14ac:dyDescent="0.25">
      <c r="A203" s="135" t="s">
        <v>186</v>
      </c>
      <c r="B203" s="136"/>
      <c r="C203" s="136"/>
      <c r="D203" s="136"/>
      <c r="E203" s="136"/>
      <c r="F203" s="136"/>
      <c r="G203" s="137"/>
      <c r="H203" s="163">
        <v>5669369.8399999999</v>
      </c>
      <c r="I203" s="163"/>
      <c r="J203" s="163"/>
      <c r="K203" s="133">
        <f>(100%/H$209)*(H203)</f>
        <v>6.9610717702199131E-3</v>
      </c>
      <c r="L203" s="133"/>
      <c r="M203" s="133"/>
      <c r="N203" s="133"/>
      <c r="O203" s="133"/>
      <c r="P203" s="133"/>
    </row>
    <row r="204" spans="1:16" s="8" customFormat="1" ht="17.25" hidden="1" customHeight="1" x14ac:dyDescent="0.25">
      <c r="A204" s="135" t="s">
        <v>190</v>
      </c>
      <c r="B204" s="136"/>
      <c r="C204" s="136"/>
      <c r="D204" s="136"/>
      <c r="E204" s="136"/>
      <c r="F204" s="136"/>
      <c r="G204" s="137"/>
      <c r="H204" s="163">
        <v>0</v>
      </c>
      <c r="I204" s="163"/>
      <c r="J204" s="163"/>
      <c r="K204" s="133">
        <f t="shared" si="0"/>
        <v>0</v>
      </c>
      <c r="L204" s="133"/>
      <c r="M204" s="133"/>
      <c r="N204" s="133"/>
      <c r="O204" s="133"/>
      <c r="P204" s="133"/>
    </row>
    <row r="205" spans="1:16" s="8" customFormat="1" ht="17.25" hidden="1" customHeight="1" x14ac:dyDescent="0.25">
      <c r="A205" s="135" t="s">
        <v>191</v>
      </c>
      <c r="B205" s="136"/>
      <c r="C205" s="136"/>
      <c r="D205" s="136"/>
      <c r="E205" s="136"/>
      <c r="F205" s="136"/>
      <c r="G205" s="137"/>
      <c r="H205" s="163">
        <v>0</v>
      </c>
      <c r="I205" s="163"/>
      <c r="J205" s="163"/>
      <c r="K205" s="133">
        <f t="shared" si="0"/>
        <v>0</v>
      </c>
      <c r="L205" s="133"/>
      <c r="M205" s="133"/>
      <c r="N205" s="133"/>
      <c r="O205" s="133"/>
      <c r="P205" s="133"/>
    </row>
    <row r="206" spans="1:16" s="8" customFormat="1" ht="17.25" hidden="1" customHeight="1" x14ac:dyDescent="0.25">
      <c r="A206" s="135" t="s">
        <v>324</v>
      </c>
      <c r="B206" s="136"/>
      <c r="C206" s="136"/>
      <c r="D206" s="136"/>
      <c r="E206" s="136"/>
      <c r="F206" s="136"/>
      <c r="G206" s="137"/>
      <c r="H206" s="163">
        <v>0</v>
      </c>
      <c r="I206" s="163"/>
      <c r="J206" s="163"/>
      <c r="K206" s="133">
        <f t="shared" si="0"/>
        <v>0</v>
      </c>
      <c r="L206" s="133"/>
      <c r="M206" s="133"/>
      <c r="N206" s="133"/>
      <c r="O206" s="133"/>
      <c r="P206" s="133"/>
    </row>
    <row r="207" spans="1:16" s="8" customFormat="1" ht="17.25" customHeight="1" x14ac:dyDescent="0.25">
      <c r="A207" s="135" t="s">
        <v>23</v>
      </c>
      <c r="B207" s="136"/>
      <c r="C207" s="136"/>
      <c r="D207" s="136"/>
      <c r="E207" s="136"/>
      <c r="F207" s="136"/>
      <c r="G207" s="137"/>
      <c r="H207" s="163">
        <v>9911483.3100000005</v>
      </c>
      <c r="I207" s="163"/>
      <c r="J207" s="163"/>
      <c r="K207" s="133">
        <f>(100%/H$209)*(H207)</f>
        <v>1.2169702915385536E-2</v>
      </c>
      <c r="L207" s="133"/>
      <c r="M207" s="133"/>
      <c r="N207" s="133"/>
      <c r="O207" s="133"/>
      <c r="P207" s="133"/>
    </row>
    <row r="208" spans="1:16" s="8" customFormat="1" ht="18" customHeight="1" x14ac:dyDescent="0.25">
      <c r="A208" s="135" t="s">
        <v>187</v>
      </c>
      <c r="B208" s="136"/>
      <c r="C208" s="136"/>
      <c r="D208" s="136"/>
      <c r="E208" s="136"/>
      <c r="F208" s="136"/>
      <c r="G208" s="137"/>
      <c r="H208" s="163">
        <v>115121089.09</v>
      </c>
      <c r="I208" s="163"/>
      <c r="J208" s="163"/>
      <c r="K208" s="133">
        <f>(100%/H$209)*(H208)</f>
        <v>0.14135012991520954</v>
      </c>
      <c r="L208" s="133"/>
      <c r="M208" s="133"/>
      <c r="N208" s="133"/>
      <c r="O208" s="133"/>
      <c r="P208" s="133"/>
    </row>
    <row r="209" spans="1:16" s="8" customFormat="1" ht="18.75" customHeight="1" x14ac:dyDescent="0.25">
      <c r="A209" s="331" t="s">
        <v>89</v>
      </c>
      <c r="B209" s="332"/>
      <c r="C209" s="332"/>
      <c r="D209" s="332"/>
      <c r="E209" s="332"/>
      <c r="F209" s="332"/>
      <c r="G209" s="333"/>
      <c r="H209" s="330">
        <f>SUM(H195:J208)</f>
        <v>814439216.71000004</v>
      </c>
      <c r="I209" s="330"/>
      <c r="J209" s="330"/>
      <c r="K209" s="147">
        <f>SUM(K195:P208)</f>
        <v>0.99999999999999989</v>
      </c>
      <c r="L209" s="147"/>
      <c r="M209" s="147"/>
      <c r="N209" s="147"/>
      <c r="O209" s="147"/>
      <c r="P209" s="147"/>
    </row>
    <row r="210" spans="1:16" s="1" customFormat="1" ht="18" customHeight="1" x14ac:dyDescent="0.25">
      <c r="A210" s="138"/>
      <c r="B210" s="139"/>
      <c r="C210" s="139"/>
      <c r="D210" s="139"/>
      <c r="E210" s="139"/>
      <c r="F210" s="139"/>
      <c r="G210" s="139"/>
      <c r="H210" s="139"/>
      <c r="I210" s="139"/>
      <c r="J210" s="139"/>
      <c r="K210" s="139"/>
      <c r="L210" s="139"/>
      <c r="M210" s="139"/>
      <c r="N210" s="139"/>
      <c r="O210" s="139"/>
      <c r="P210" s="140"/>
    </row>
    <row r="211" spans="1:16" ht="21" customHeight="1" x14ac:dyDescent="0.25">
      <c r="A211" s="120" t="s">
        <v>145</v>
      </c>
      <c r="B211" s="120"/>
      <c r="C211" s="120"/>
      <c r="D211" s="120"/>
      <c r="E211" s="120"/>
      <c r="F211" s="120"/>
      <c r="G211" s="120"/>
      <c r="H211" s="120"/>
      <c r="I211" s="120"/>
      <c r="J211" s="120"/>
      <c r="K211" s="120"/>
      <c r="L211" s="120"/>
      <c r="M211" s="120"/>
      <c r="N211" s="120"/>
      <c r="O211" s="120"/>
      <c r="P211" s="120"/>
    </row>
    <row r="212" spans="1:16" x14ac:dyDescent="0.25">
      <c r="A212" s="158"/>
      <c r="B212" s="159"/>
      <c r="C212" s="159"/>
      <c r="D212" s="159"/>
      <c r="E212" s="159"/>
      <c r="F212" s="159"/>
      <c r="G212" s="159"/>
      <c r="H212" s="159"/>
      <c r="I212" s="159"/>
      <c r="J212" s="159"/>
      <c r="K212" s="159"/>
      <c r="L212" s="159"/>
      <c r="M212" s="159"/>
      <c r="N212" s="159"/>
      <c r="O212" s="159"/>
      <c r="P212" s="160"/>
    </row>
    <row r="213" spans="1:16" ht="21" customHeight="1" x14ac:dyDescent="0.25">
      <c r="A213" s="155" t="s">
        <v>154</v>
      </c>
      <c r="B213" s="156"/>
      <c r="C213" s="156"/>
      <c r="D213" s="156"/>
      <c r="E213" s="156"/>
      <c r="F213" s="156"/>
      <c r="G213" s="156"/>
      <c r="H213" s="156"/>
      <c r="I213" s="156"/>
      <c r="J213" s="156"/>
      <c r="K213" s="156"/>
      <c r="L213" s="156"/>
      <c r="M213" s="156"/>
      <c r="N213" s="156"/>
      <c r="O213" s="156"/>
      <c r="P213" s="157"/>
    </row>
    <row r="214" spans="1:16" ht="20.25" customHeight="1" x14ac:dyDescent="0.25">
      <c r="A214" s="130" t="s">
        <v>146</v>
      </c>
      <c r="B214" s="131"/>
      <c r="C214" s="131"/>
      <c r="D214" s="131"/>
      <c r="E214" s="131"/>
      <c r="F214" s="131"/>
      <c r="G214" s="131"/>
      <c r="H214" s="131"/>
      <c r="I214" s="131"/>
      <c r="J214" s="131"/>
      <c r="K214" s="131"/>
      <c r="L214" s="131"/>
      <c r="M214" s="131"/>
      <c r="N214" s="131"/>
      <c r="O214" s="131"/>
      <c r="P214" s="132"/>
    </row>
    <row r="215" spans="1:16" ht="18" customHeight="1" x14ac:dyDescent="0.25">
      <c r="A215" s="82" t="s">
        <v>146</v>
      </c>
      <c r="B215" s="83"/>
      <c r="C215" s="83"/>
      <c r="D215" s="83"/>
      <c r="E215" s="83"/>
      <c r="F215" s="83"/>
      <c r="G215" s="83"/>
      <c r="H215" s="83"/>
      <c r="I215" s="83"/>
      <c r="J215" s="83"/>
      <c r="K215" s="83"/>
      <c r="L215" s="151">
        <f>+L217+L219</f>
        <v>877784322.02999997</v>
      </c>
      <c r="M215" s="151"/>
      <c r="N215" s="151"/>
      <c r="O215" s="151"/>
      <c r="P215" s="152"/>
    </row>
    <row r="216" spans="1:16" x14ac:dyDescent="0.25">
      <c r="A216" s="153"/>
      <c r="B216" s="154"/>
      <c r="C216" s="154"/>
      <c r="D216" s="154"/>
      <c r="E216" s="154"/>
      <c r="F216" s="154"/>
      <c r="G216" s="154"/>
      <c r="H216" s="154"/>
      <c r="I216" s="154"/>
      <c r="J216" s="154"/>
      <c r="K216" s="154"/>
      <c r="L216" s="154"/>
      <c r="M216" s="154"/>
      <c r="N216" s="154"/>
      <c r="O216" s="154"/>
      <c r="P216" s="354"/>
    </row>
    <row r="217" spans="1:16" x14ac:dyDescent="0.25">
      <c r="A217" s="82" t="s">
        <v>147</v>
      </c>
      <c r="B217" s="83"/>
      <c r="C217" s="83"/>
      <c r="D217" s="83"/>
      <c r="E217" s="83"/>
      <c r="F217" s="83"/>
      <c r="G217" s="83"/>
      <c r="H217" s="83"/>
      <c r="I217" s="83"/>
      <c r="J217" s="83"/>
      <c r="K217" s="83"/>
      <c r="L217" s="151">
        <v>3659283.77</v>
      </c>
      <c r="M217" s="151"/>
      <c r="N217" s="151"/>
      <c r="O217" s="151"/>
      <c r="P217" s="152"/>
    </row>
    <row r="218" spans="1:16" x14ac:dyDescent="0.25">
      <c r="A218" s="153"/>
      <c r="B218" s="154"/>
      <c r="C218" s="154"/>
      <c r="D218" s="154"/>
      <c r="E218" s="154"/>
      <c r="F218" s="154"/>
      <c r="G218" s="154"/>
      <c r="H218" s="154"/>
      <c r="I218" s="154"/>
      <c r="J218" s="154"/>
      <c r="K218" s="154"/>
      <c r="L218" s="154"/>
      <c r="M218" s="154"/>
      <c r="N218" s="154"/>
      <c r="O218" s="154"/>
      <c r="P218" s="354"/>
    </row>
    <row r="219" spans="1:16" s="1" customFormat="1" x14ac:dyDescent="0.25">
      <c r="A219" s="84" t="s">
        <v>62</v>
      </c>
      <c r="B219" s="85"/>
      <c r="C219" s="85"/>
      <c r="D219" s="85"/>
      <c r="E219" s="85"/>
      <c r="F219" s="85"/>
      <c r="G219" s="85"/>
      <c r="H219" s="85"/>
      <c r="I219" s="85"/>
      <c r="J219" s="85"/>
      <c r="K219" s="85"/>
      <c r="L219" s="161">
        <f>SUM(L223:P237)</f>
        <v>874125038.25999999</v>
      </c>
      <c r="M219" s="162"/>
      <c r="N219" s="162"/>
      <c r="O219" s="162"/>
      <c r="P219" s="162"/>
    </row>
    <row r="220" spans="1:16" s="1" customFormat="1" x14ac:dyDescent="0.25">
      <c r="A220" s="351"/>
      <c r="B220" s="352"/>
      <c r="C220" s="352"/>
      <c r="D220" s="352"/>
      <c r="E220" s="352"/>
      <c r="F220" s="352"/>
      <c r="G220" s="352"/>
      <c r="H220" s="352"/>
      <c r="I220" s="352"/>
      <c r="J220" s="352"/>
      <c r="K220" s="352"/>
      <c r="L220" s="352"/>
      <c r="M220" s="352"/>
      <c r="N220" s="352"/>
      <c r="O220" s="352"/>
      <c r="P220" s="353"/>
    </row>
    <row r="221" spans="1:16" s="1" customFormat="1" ht="96" customHeight="1" x14ac:dyDescent="0.25">
      <c r="A221" s="28" t="s">
        <v>395</v>
      </c>
      <c r="B221" s="29"/>
      <c r="C221" s="29"/>
      <c r="D221" s="29"/>
      <c r="E221" s="29"/>
      <c r="F221" s="29"/>
      <c r="G221" s="29"/>
      <c r="H221" s="29"/>
      <c r="I221" s="29"/>
      <c r="J221" s="29"/>
      <c r="K221" s="29"/>
      <c r="L221" s="29"/>
      <c r="M221" s="29"/>
      <c r="N221" s="29"/>
      <c r="O221" s="29"/>
      <c r="P221" s="30"/>
    </row>
    <row r="222" spans="1:16" s="1" customFormat="1" x14ac:dyDescent="0.25">
      <c r="A222" s="146"/>
      <c r="B222" s="146"/>
      <c r="C222" s="146"/>
      <c r="D222" s="146"/>
      <c r="E222" s="146"/>
      <c r="F222" s="146"/>
      <c r="G222" s="146"/>
      <c r="H222" s="146"/>
      <c r="I222" s="146"/>
      <c r="J222" s="146"/>
      <c r="K222" s="146"/>
      <c r="L222" s="146"/>
      <c r="M222" s="146"/>
      <c r="N222" s="146"/>
      <c r="O222" s="146"/>
      <c r="P222" s="146"/>
    </row>
    <row r="223" spans="1:16" s="1" customFormat="1" ht="18" customHeight="1" x14ac:dyDescent="0.25">
      <c r="A223" s="149" t="s">
        <v>115</v>
      </c>
      <c r="B223" s="149"/>
      <c r="C223" s="149"/>
      <c r="D223" s="149"/>
      <c r="E223" s="149"/>
      <c r="F223" s="149"/>
      <c r="G223" s="149"/>
      <c r="H223" s="149"/>
      <c r="I223" s="149"/>
      <c r="J223" s="149"/>
      <c r="K223" s="149"/>
      <c r="L223" s="148">
        <v>441929846.10000002</v>
      </c>
      <c r="M223" s="148"/>
      <c r="N223" s="148"/>
      <c r="O223" s="148"/>
      <c r="P223" s="148"/>
    </row>
    <row r="224" spans="1:16" s="1" customFormat="1" ht="17.25" customHeight="1" x14ac:dyDescent="0.25">
      <c r="A224" s="149" t="s">
        <v>116</v>
      </c>
      <c r="B224" s="149"/>
      <c r="C224" s="149"/>
      <c r="D224" s="149"/>
      <c r="E224" s="149"/>
      <c r="F224" s="149"/>
      <c r="G224" s="149"/>
      <c r="H224" s="149"/>
      <c r="I224" s="149"/>
      <c r="J224" s="149"/>
      <c r="K224" s="149"/>
      <c r="L224" s="148">
        <v>7797.25</v>
      </c>
      <c r="M224" s="148"/>
      <c r="N224" s="148"/>
      <c r="O224" s="148"/>
      <c r="P224" s="148"/>
    </row>
    <row r="225" spans="1:16" s="1" customFormat="1" ht="16.5" customHeight="1" x14ac:dyDescent="0.25">
      <c r="A225" s="48" t="s">
        <v>117</v>
      </c>
      <c r="B225" s="48"/>
      <c r="C225" s="48"/>
      <c r="D225" s="48"/>
      <c r="E225" s="48"/>
      <c r="F225" s="48"/>
      <c r="G225" s="48"/>
      <c r="H225" s="48"/>
      <c r="I225" s="48"/>
      <c r="J225" s="48"/>
      <c r="K225" s="48"/>
      <c r="L225" s="150">
        <v>1224604.51</v>
      </c>
      <c r="M225" s="150"/>
      <c r="N225" s="150"/>
      <c r="O225" s="150"/>
      <c r="P225" s="150"/>
    </row>
    <row r="226" spans="1:16" s="1" customFormat="1" ht="16.5" customHeight="1" x14ac:dyDescent="0.25">
      <c r="A226" s="149" t="s">
        <v>0</v>
      </c>
      <c r="B226" s="149"/>
      <c r="C226" s="149"/>
      <c r="D226" s="149"/>
      <c r="E226" s="149"/>
      <c r="F226" s="149"/>
      <c r="G226" s="149"/>
      <c r="H226" s="149"/>
      <c r="I226" s="149"/>
      <c r="J226" s="149"/>
      <c r="K226" s="149"/>
      <c r="L226" s="148">
        <v>163392763.34999999</v>
      </c>
      <c r="M226" s="148"/>
      <c r="N226" s="148"/>
      <c r="O226" s="148"/>
      <c r="P226" s="148"/>
    </row>
    <row r="227" spans="1:16" s="1" customFormat="1" ht="16.5" customHeight="1" x14ac:dyDescent="0.25">
      <c r="A227" s="149" t="s">
        <v>1</v>
      </c>
      <c r="B227" s="149"/>
      <c r="C227" s="149"/>
      <c r="D227" s="149"/>
      <c r="E227" s="149"/>
      <c r="F227" s="149"/>
      <c r="G227" s="149"/>
      <c r="H227" s="149"/>
      <c r="I227" s="149"/>
      <c r="J227" s="149"/>
      <c r="K227" s="149"/>
      <c r="L227" s="148">
        <v>1705090.44</v>
      </c>
      <c r="M227" s="148"/>
      <c r="N227" s="148"/>
      <c r="O227" s="148"/>
      <c r="P227" s="148"/>
    </row>
    <row r="228" spans="1:16" s="1" customFormat="1" ht="17.25" customHeight="1" x14ac:dyDescent="0.25">
      <c r="A228" s="149" t="s">
        <v>331</v>
      </c>
      <c r="B228" s="149"/>
      <c r="C228" s="149"/>
      <c r="D228" s="149"/>
      <c r="E228" s="149"/>
      <c r="F228" s="149"/>
      <c r="G228" s="149"/>
      <c r="H228" s="149"/>
      <c r="I228" s="149"/>
      <c r="J228" s="149"/>
      <c r="K228" s="149"/>
      <c r="L228" s="148">
        <v>822.13</v>
      </c>
      <c r="M228" s="148"/>
      <c r="N228" s="148"/>
      <c r="O228" s="148"/>
      <c r="P228" s="148"/>
    </row>
    <row r="229" spans="1:16" s="1" customFormat="1" ht="17.25" hidden="1" customHeight="1" x14ac:dyDescent="0.25">
      <c r="A229" s="48" t="s">
        <v>118</v>
      </c>
      <c r="B229" s="48"/>
      <c r="C229" s="48"/>
      <c r="D229" s="48"/>
      <c r="E229" s="48"/>
      <c r="F229" s="48"/>
      <c r="G229" s="48"/>
      <c r="H229" s="48"/>
      <c r="I229" s="48"/>
      <c r="J229" s="48"/>
      <c r="K229" s="48"/>
      <c r="L229" s="150">
        <v>0</v>
      </c>
      <c r="M229" s="150"/>
      <c r="N229" s="150"/>
      <c r="O229" s="150"/>
      <c r="P229" s="150"/>
    </row>
    <row r="230" spans="1:16" s="1" customFormat="1" ht="17.25" customHeight="1" x14ac:dyDescent="0.25">
      <c r="A230" s="48" t="s">
        <v>343</v>
      </c>
      <c r="B230" s="48"/>
      <c r="C230" s="48"/>
      <c r="D230" s="48"/>
      <c r="E230" s="48"/>
      <c r="F230" s="48"/>
      <c r="G230" s="48"/>
      <c r="H230" s="48"/>
      <c r="I230" s="48"/>
      <c r="J230" s="48"/>
      <c r="K230" s="48"/>
      <c r="L230" s="167">
        <v>191.23</v>
      </c>
      <c r="M230" s="167"/>
      <c r="N230" s="167"/>
      <c r="O230" s="167"/>
      <c r="P230" s="167"/>
    </row>
    <row r="231" spans="1:16" s="1" customFormat="1" ht="17.25" customHeight="1" x14ac:dyDescent="0.25">
      <c r="A231" s="149" t="s">
        <v>75</v>
      </c>
      <c r="B231" s="149"/>
      <c r="C231" s="149"/>
      <c r="D231" s="149"/>
      <c r="E231" s="149"/>
      <c r="F231" s="149"/>
      <c r="G231" s="149"/>
      <c r="H231" s="149"/>
      <c r="I231" s="149"/>
      <c r="J231" s="149"/>
      <c r="K231" s="149"/>
      <c r="L231" s="150">
        <v>10434949.119999999</v>
      </c>
      <c r="M231" s="150"/>
      <c r="N231" s="150"/>
      <c r="O231" s="150"/>
      <c r="P231" s="150"/>
    </row>
    <row r="232" spans="1:16" s="1" customFormat="1" ht="18" customHeight="1" x14ac:dyDescent="0.25">
      <c r="A232" s="149" t="s">
        <v>119</v>
      </c>
      <c r="B232" s="149"/>
      <c r="C232" s="149"/>
      <c r="D232" s="149"/>
      <c r="E232" s="149"/>
      <c r="F232" s="149"/>
      <c r="G232" s="149"/>
      <c r="H232" s="149"/>
      <c r="I232" s="149"/>
      <c r="J232" s="149"/>
      <c r="K232" s="149"/>
      <c r="L232" s="150">
        <v>21995078.43</v>
      </c>
      <c r="M232" s="150"/>
      <c r="N232" s="150"/>
      <c r="O232" s="150"/>
      <c r="P232" s="150"/>
    </row>
    <row r="233" spans="1:16" s="1" customFormat="1" ht="18.75" customHeight="1" x14ac:dyDescent="0.25">
      <c r="A233" s="149" t="s">
        <v>76</v>
      </c>
      <c r="B233" s="149"/>
      <c r="C233" s="149"/>
      <c r="D233" s="149"/>
      <c r="E233" s="149"/>
      <c r="F233" s="149"/>
      <c r="G233" s="149"/>
      <c r="H233" s="149"/>
      <c r="I233" s="149"/>
      <c r="J233" s="149"/>
      <c r="K233" s="149"/>
      <c r="L233" s="148">
        <v>63781290.210000001</v>
      </c>
      <c r="M233" s="148"/>
      <c r="N233" s="148"/>
      <c r="O233" s="148"/>
      <c r="P233" s="148"/>
    </row>
    <row r="234" spans="1:16" s="1" customFormat="1" ht="17.25" customHeight="1" x14ac:dyDescent="0.25">
      <c r="A234" s="149" t="s">
        <v>77</v>
      </c>
      <c r="B234" s="149"/>
      <c r="C234" s="149"/>
      <c r="D234" s="149"/>
      <c r="E234" s="149"/>
      <c r="F234" s="149"/>
      <c r="G234" s="149"/>
      <c r="H234" s="149"/>
      <c r="I234" s="149"/>
      <c r="J234" s="149"/>
      <c r="K234" s="149"/>
      <c r="L234" s="148">
        <v>113869392.88</v>
      </c>
      <c r="M234" s="148"/>
      <c r="N234" s="148"/>
      <c r="O234" s="148"/>
      <c r="P234" s="148"/>
    </row>
    <row r="235" spans="1:16" s="1" customFormat="1" ht="18" customHeight="1" x14ac:dyDescent="0.25">
      <c r="A235" s="48" t="s">
        <v>78</v>
      </c>
      <c r="B235" s="48"/>
      <c r="C235" s="48"/>
      <c r="D235" s="48"/>
      <c r="E235" s="48"/>
      <c r="F235" s="48"/>
      <c r="G235" s="48"/>
      <c r="H235" s="48"/>
      <c r="I235" s="48"/>
      <c r="J235" s="48"/>
      <c r="K235" s="48"/>
      <c r="L235" s="150">
        <v>37568554.18</v>
      </c>
      <c r="M235" s="150"/>
      <c r="N235" s="150"/>
      <c r="O235" s="150"/>
      <c r="P235" s="150"/>
    </row>
    <row r="236" spans="1:16" s="1" customFormat="1" ht="17.25" customHeight="1" x14ac:dyDescent="0.25">
      <c r="A236" s="48" t="s">
        <v>132</v>
      </c>
      <c r="B236" s="48"/>
      <c r="C236" s="48"/>
      <c r="D236" s="48"/>
      <c r="E236" s="48"/>
      <c r="F236" s="48"/>
      <c r="G236" s="48"/>
      <c r="H236" s="48"/>
      <c r="I236" s="48"/>
      <c r="J236" s="48"/>
      <c r="K236" s="48"/>
      <c r="L236" s="150">
        <v>18214658.43</v>
      </c>
      <c r="M236" s="150"/>
      <c r="N236" s="150"/>
      <c r="O236" s="150"/>
      <c r="P236" s="150"/>
    </row>
    <row r="237" spans="1:16" s="1" customFormat="1" ht="18.75" hidden="1" customHeight="1" x14ac:dyDescent="0.25">
      <c r="A237" s="48" t="s">
        <v>310</v>
      </c>
      <c r="B237" s="48"/>
      <c r="C237" s="48"/>
      <c r="D237" s="48"/>
      <c r="E237" s="48"/>
      <c r="F237" s="48"/>
      <c r="G237" s="48"/>
      <c r="H237" s="48"/>
      <c r="I237" s="48"/>
      <c r="J237" s="48"/>
      <c r="K237" s="48"/>
      <c r="L237" s="150">
        <v>0</v>
      </c>
      <c r="M237" s="150"/>
      <c r="N237" s="150"/>
      <c r="O237" s="150"/>
      <c r="P237" s="150"/>
    </row>
    <row r="238" spans="1:16" s="1" customFormat="1" x14ac:dyDescent="0.25">
      <c r="A238" s="359"/>
      <c r="B238" s="360"/>
      <c r="C238" s="360"/>
      <c r="D238" s="360"/>
      <c r="E238" s="360"/>
      <c r="F238" s="360"/>
      <c r="G238" s="360"/>
      <c r="H238" s="360"/>
      <c r="I238" s="360"/>
      <c r="J238" s="360"/>
      <c r="K238" s="360"/>
      <c r="L238" s="360"/>
      <c r="M238" s="360"/>
      <c r="N238" s="360"/>
      <c r="O238" s="360"/>
      <c r="P238" s="361"/>
    </row>
    <row r="239" spans="1:16" x14ac:dyDescent="0.25">
      <c r="A239" s="297" t="s">
        <v>274</v>
      </c>
      <c r="B239" s="297"/>
      <c r="C239" s="297"/>
      <c r="D239" s="297"/>
      <c r="E239" s="297"/>
      <c r="F239" s="297"/>
      <c r="G239" s="297"/>
      <c r="H239" s="297"/>
      <c r="I239" s="297"/>
      <c r="J239" s="297"/>
      <c r="K239" s="297"/>
      <c r="L239" s="297"/>
      <c r="M239" s="297"/>
      <c r="N239" s="297"/>
      <c r="O239" s="297"/>
      <c r="P239" s="297"/>
    </row>
    <row r="240" spans="1:16" ht="21.75" customHeight="1" x14ac:dyDescent="0.25">
      <c r="A240" s="247" t="s">
        <v>268</v>
      </c>
      <c r="B240" s="247"/>
      <c r="C240" s="247"/>
      <c r="D240" s="247"/>
      <c r="E240" s="247"/>
      <c r="F240" s="247"/>
      <c r="G240" s="247"/>
      <c r="H240" s="247"/>
      <c r="I240" s="247"/>
      <c r="J240" s="247"/>
      <c r="K240" s="247"/>
      <c r="L240" s="247"/>
      <c r="M240" s="247"/>
      <c r="N240" s="247"/>
      <c r="O240" s="247"/>
      <c r="P240" s="247"/>
    </row>
    <row r="241" spans="1:16" ht="94.5" customHeight="1" x14ac:dyDescent="0.25">
      <c r="A241" s="36" t="s">
        <v>396</v>
      </c>
      <c r="B241" s="36"/>
      <c r="C241" s="36"/>
      <c r="D241" s="36"/>
      <c r="E241" s="36"/>
      <c r="F241" s="36"/>
      <c r="G241" s="36"/>
      <c r="H241" s="36"/>
      <c r="I241" s="36"/>
      <c r="J241" s="36"/>
      <c r="K241" s="36"/>
      <c r="L241" s="36"/>
      <c r="M241" s="36"/>
      <c r="N241" s="36"/>
      <c r="O241" s="36"/>
      <c r="P241" s="36"/>
    </row>
    <row r="242" spans="1:16" ht="24" customHeight="1" x14ac:dyDescent="0.25">
      <c r="A242" s="168" t="s">
        <v>36</v>
      </c>
      <c r="B242" s="168"/>
      <c r="C242" s="168"/>
      <c r="D242" s="168"/>
      <c r="E242" s="168"/>
      <c r="F242" s="168" t="s">
        <v>90</v>
      </c>
      <c r="G242" s="168"/>
      <c r="H242" s="168" t="s">
        <v>91</v>
      </c>
      <c r="I242" s="168"/>
      <c r="J242" s="168" t="s">
        <v>92</v>
      </c>
      <c r="K242" s="168"/>
      <c r="L242" s="168" t="s">
        <v>93</v>
      </c>
      <c r="M242" s="168"/>
      <c r="N242" s="197" t="s">
        <v>2</v>
      </c>
      <c r="O242" s="197"/>
      <c r="P242" s="197"/>
    </row>
    <row r="243" spans="1:16" ht="16.5" customHeight="1" x14ac:dyDescent="0.25">
      <c r="A243" s="174"/>
      <c r="B243" s="174"/>
      <c r="C243" s="174"/>
      <c r="D243" s="174"/>
      <c r="E243" s="174"/>
      <c r="F243" s="174"/>
      <c r="G243" s="174"/>
      <c r="H243" s="174"/>
      <c r="I243" s="174"/>
      <c r="J243" s="174"/>
      <c r="K243" s="174"/>
      <c r="L243" s="174"/>
      <c r="M243" s="174"/>
      <c r="N243" s="174"/>
      <c r="O243" s="174"/>
      <c r="P243" s="174"/>
    </row>
    <row r="244" spans="1:16" s="2" customFormat="1" ht="15" customHeight="1" x14ac:dyDescent="0.25">
      <c r="A244" s="48" t="s">
        <v>338</v>
      </c>
      <c r="B244" s="48"/>
      <c r="C244" s="48"/>
      <c r="D244" s="48"/>
      <c r="E244" s="48"/>
      <c r="F244" s="167">
        <v>0</v>
      </c>
      <c r="G244" s="167"/>
      <c r="H244" s="167">
        <v>0</v>
      </c>
      <c r="I244" s="167"/>
      <c r="J244" s="167">
        <v>0</v>
      </c>
      <c r="K244" s="167"/>
      <c r="L244" s="167">
        <v>1114578.6100000001</v>
      </c>
      <c r="M244" s="167"/>
      <c r="N244" s="166">
        <f>SUM(F244:M244)</f>
        <v>1114578.6100000001</v>
      </c>
      <c r="O244" s="166"/>
      <c r="P244" s="166"/>
    </row>
    <row r="245" spans="1:16" s="6" customFormat="1" ht="15" customHeight="1" x14ac:dyDescent="0.25">
      <c r="A245" s="48" t="s">
        <v>339</v>
      </c>
      <c r="B245" s="48"/>
      <c r="C245" s="48"/>
      <c r="D245" s="48"/>
      <c r="E245" s="48"/>
      <c r="F245" s="167">
        <v>193612634.53</v>
      </c>
      <c r="G245" s="167"/>
      <c r="H245" s="167">
        <v>12576523.09</v>
      </c>
      <c r="I245" s="167"/>
      <c r="J245" s="167">
        <v>6457967.5099999998</v>
      </c>
      <c r="K245" s="167"/>
      <c r="L245" s="167">
        <v>195317</v>
      </c>
      <c r="M245" s="167"/>
      <c r="N245" s="166">
        <f t="shared" ref="N245:N247" si="1">SUM(F245:M245)</f>
        <v>212842442.13</v>
      </c>
      <c r="O245" s="166"/>
      <c r="P245" s="166"/>
    </row>
    <row r="246" spans="1:16" s="6" customFormat="1" x14ac:dyDescent="0.25">
      <c r="A246" s="365" t="s">
        <v>340</v>
      </c>
      <c r="B246" s="365"/>
      <c r="C246" s="365"/>
      <c r="D246" s="365"/>
      <c r="E246" s="365"/>
      <c r="F246" s="167">
        <v>315008.33</v>
      </c>
      <c r="G246" s="167"/>
      <c r="H246" s="167">
        <v>0</v>
      </c>
      <c r="I246" s="167"/>
      <c r="J246" s="167">
        <v>0</v>
      </c>
      <c r="K246" s="167"/>
      <c r="L246" s="167">
        <v>0</v>
      </c>
      <c r="M246" s="167"/>
      <c r="N246" s="166">
        <f t="shared" si="1"/>
        <v>315008.33</v>
      </c>
      <c r="O246" s="166"/>
      <c r="P246" s="166"/>
    </row>
    <row r="247" spans="1:16" s="6" customFormat="1" ht="26.25" customHeight="1" x14ac:dyDescent="0.25">
      <c r="A247" s="48" t="s">
        <v>341</v>
      </c>
      <c r="B247" s="48"/>
      <c r="C247" s="48"/>
      <c r="D247" s="48"/>
      <c r="E247" s="48"/>
      <c r="F247" s="167">
        <v>1048794.6299999999</v>
      </c>
      <c r="G247" s="167"/>
      <c r="H247" s="167">
        <v>1.08</v>
      </c>
      <c r="I247" s="167"/>
      <c r="J247" s="167">
        <v>0</v>
      </c>
      <c r="K247" s="167"/>
      <c r="L247" s="167">
        <v>59.94</v>
      </c>
      <c r="M247" s="167"/>
      <c r="N247" s="166">
        <f t="shared" si="1"/>
        <v>1048855.6499999999</v>
      </c>
      <c r="O247" s="166"/>
      <c r="P247" s="166"/>
    </row>
    <row r="248" spans="1:16" s="6" customFormat="1" ht="15" customHeight="1" x14ac:dyDescent="0.25">
      <c r="A248" s="262" t="s">
        <v>37</v>
      </c>
      <c r="B248" s="262"/>
      <c r="C248" s="262"/>
      <c r="D248" s="262"/>
      <c r="E248" s="262"/>
      <c r="F248" s="166">
        <f>SUM(F244:G247)</f>
        <v>194976437.49000001</v>
      </c>
      <c r="G248" s="166"/>
      <c r="H248" s="169">
        <f>SUM(H244:I247)</f>
        <v>12576524.17</v>
      </c>
      <c r="I248" s="169"/>
      <c r="J248" s="169">
        <f>SUM(J244:K247)</f>
        <v>6457967.5099999998</v>
      </c>
      <c r="K248" s="169"/>
      <c r="L248" s="169">
        <f>SUM(L244:M247)</f>
        <v>1309955.55</v>
      </c>
      <c r="M248" s="169"/>
      <c r="N248" s="166">
        <f>SUM(N244:P247)</f>
        <v>215320884.72000003</v>
      </c>
      <c r="O248" s="166"/>
      <c r="P248" s="166"/>
    </row>
    <row r="249" spans="1:16" x14ac:dyDescent="0.25">
      <c r="A249" s="262"/>
      <c r="B249" s="262"/>
      <c r="C249" s="262"/>
      <c r="D249" s="262"/>
      <c r="E249" s="262"/>
      <c r="F249" s="262"/>
      <c r="G249" s="262"/>
      <c r="H249" s="262"/>
      <c r="I249" s="262"/>
      <c r="J249" s="262"/>
      <c r="K249" s="262"/>
      <c r="L249" s="262"/>
      <c r="M249" s="262"/>
      <c r="N249" s="262"/>
      <c r="O249" s="262"/>
      <c r="P249" s="262"/>
    </row>
    <row r="250" spans="1:16" s="6" customFormat="1" ht="24" customHeight="1" x14ac:dyDescent="0.25">
      <c r="A250" s="350" t="s">
        <v>385</v>
      </c>
      <c r="B250" s="104"/>
      <c r="C250" s="104"/>
      <c r="D250" s="104"/>
      <c r="E250" s="104"/>
      <c r="F250" s="104"/>
      <c r="G250" s="104"/>
      <c r="H250" s="104"/>
      <c r="I250" s="104"/>
      <c r="J250" s="104"/>
      <c r="K250" s="104"/>
      <c r="L250" s="104"/>
      <c r="M250" s="104"/>
      <c r="N250" s="104"/>
      <c r="O250" s="104"/>
      <c r="P250" s="105"/>
    </row>
    <row r="251" spans="1:16" s="6" customFormat="1" hidden="1" x14ac:dyDescent="0.25">
      <c r="A251" s="56" t="s">
        <v>337</v>
      </c>
      <c r="B251" s="57"/>
      <c r="C251" s="57"/>
      <c r="D251" s="57"/>
      <c r="E251" s="57"/>
      <c r="F251" s="57"/>
      <c r="G251" s="57"/>
      <c r="H251" s="57"/>
      <c r="I251" s="57"/>
      <c r="J251" s="57"/>
      <c r="K251" s="57"/>
      <c r="L251" s="57"/>
      <c r="M251" s="57"/>
      <c r="N251" s="57"/>
      <c r="O251" s="57"/>
      <c r="P251" s="58"/>
    </row>
    <row r="252" spans="1:16" s="6" customFormat="1" hidden="1" x14ac:dyDescent="0.25">
      <c r="A252" s="124"/>
      <c r="B252" s="125"/>
      <c r="C252" s="125"/>
      <c r="D252" s="125"/>
      <c r="E252" s="125"/>
      <c r="F252" s="125"/>
      <c r="G252" s="125"/>
      <c r="H252" s="125"/>
      <c r="I252" s="125"/>
      <c r="J252" s="125"/>
      <c r="K252" s="125"/>
      <c r="L252" s="125"/>
      <c r="M252" s="125"/>
      <c r="N252" s="125"/>
      <c r="O252" s="125"/>
      <c r="P252" s="126"/>
    </row>
    <row r="253" spans="1:16" s="6" customFormat="1" ht="24" hidden="1" customHeight="1" x14ac:dyDescent="0.25">
      <c r="A253" s="174" t="s">
        <v>36</v>
      </c>
      <c r="B253" s="174"/>
      <c r="C253" s="174"/>
      <c r="D253" s="174"/>
      <c r="E253" s="11" t="s">
        <v>90</v>
      </c>
      <c r="F253" s="176" t="s">
        <v>91</v>
      </c>
      <c r="G253" s="178"/>
      <c r="H253" s="176" t="s">
        <v>92</v>
      </c>
      <c r="I253" s="178"/>
      <c r="J253" s="176" t="s">
        <v>93</v>
      </c>
      <c r="K253" s="177"/>
      <c r="L253" s="178"/>
      <c r="M253" s="177" t="s">
        <v>2</v>
      </c>
      <c r="N253" s="177"/>
      <c r="O253" s="177"/>
      <c r="P253" s="178"/>
    </row>
    <row r="254" spans="1:16" s="6" customFormat="1" hidden="1" x14ac:dyDescent="0.25">
      <c r="A254" s="174"/>
      <c r="B254" s="174"/>
      <c r="C254" s="174"/>
      <c r="D254" s="174"/>
      <c r="E254" s="174"/>
      <c r="F254" s="174"/>
      <c r="G254" s="174"/>
      <c r="H254" s="174"/>
      <c r="I254" s="174"/>
      <c r="J254" s="174"/>
      <c r="K254" s="174"/>
      <c r="L254" s="174"/>
      <c r="M254" s="174"/>
      <c r="N254" s="174"/>
      <c r="O254" s="174"/>
      <c r="P254" s="174"/>
    </row>
    <row r="255" spans="1:16" s="9" customFormat="1" ht="15" hidden="1" customHeight="1" x14ac:dyDescent="0.25">
      <c r="A255" s="48" t="s">
        <v>53</v>
      </c>
      <c r="B255" s="48"/>
      <c r="C255" s="48"/>
      <c r="D255" s="48"/>
      <c r="E255" s="12">
        <v>0</v>
      </c>
      <c r="F255" s="167">
        <v>0</v>
      </c>
      <c r="G255" s="167"/>
      <c r="H255" s="167">
        <v>0</v>
      </c>
      <c r="I255" s="167"/>
      <c r="J255" s="167">
        <v>0</v>
      </c>
      <c r="K255" s="167"/>
      <c r="L255" s="167"/>
      <c r="M255" s="169">
        <f>SUM(E255:L255)</f>
        <v>0</v>
      </c>
      <c r="N255" s="169"/>
      <c r="O255" s="169"/>
      <c r="P255" s="169"/>
    </row>
    <row r="256" spans="1:16" s="6" customFormat="1" ht="15" hidden="1" customHeight="1" x14ac:dyDescent="0.25">
      <c r="A256" s="262" t="s">
        <v>37</v>
      </c>
      <c r="B256" s="262"/>
      <c r="C256" s="262"/>
      <c r="D256" s="262"/>
      <c r="E256" s="13">
        <f>SUM(E255)</f>
        <v>0</v>
      </c>
      <c r="F256" s="169">
        <f>SUM(F255)</f>
        <v>0</v>
      </c>
      <c r="G256" s="169"/>
      <c r="H256" s="169">
        <f>SUM(H255)</f>
        <v>0</v>
      </c>
      <c r="I256" s="169"/>
      <c r="J256" s="169">
        <v>0</v>
      </c>
      <c r="K256" s="169"/>
      <c r="L256" s="169"/>
      <c r="M256" s="169">
        <f>SUM(E256:L256)</f>
        <v>0</v>
      </c>
      <c r="N256" s="169"/>
      <c r="O256" s="169"/>
      <c r="P256" s="169"/>
    </row>
    <row r="257" spans="1:17" ht="15" hidden="1" customHeight="1" x14ac:dyDescent="0.25">
      <c r="A257" s="355"/>
      <c r="B257" s="87"/>
      <c r="C257" s="87"/>
      <c r="D257" s="87"/>
      <c r="E257" s="87"/>
      <c r="F257" s="87"/>
      <c r="G257" s="87"/>
      <c r="H257" s="87"/>
      <c r="I257" s="87"/>
      <c r="J257" s="87"/>
      <c r="K257" s="87"/>
      <c r="L257" s="87"/>
      <c r="M257" s="87"/>
      <c r="N257" s="87"/>
      <c r="O257" s="87"/>
      <c r="P257" s="88"/>
    </row>
    <row r="258" spans="1:17" x14ac:dyDescent="0.25">
      <c r="A258" s="285"/>
      <c r="B258" s="286"/>
      <c r="C258" s="286"/>
      <c r="D258" s="286"/>
      <c r="E258" s="286"/>
      <c r="F258" s="286"/>
      <c r="G258" s="286"/>
      <c r="H258" s="286"/>
      <c r="I258" s="286"/>
      <c r="J258" s="286"/>
      <c r="K258" s="286"/>
      <c r="L258" s="286"/>
      <c r="M258" s="286"/>
      <c r="N258" s="286"/>
      <c r="O258" s="286"/>
      <c r="P258" s="287"/>
    </row>
    <row r="259" spans="1:17" s="1" customFormat="1" ht="20.25" customHeight="1" x14ac:dyDescent="0.25">
      <c r="A259" s="52" t="s">
        <v>149</v>
      </c>
      <c r="B259" s="52"/>
      <c r="C259" s="52"/>
      <c r="D259" s="52"/>
      <c r="E259" s="52"/>
      <c r="F259" s="52"/>
      <c r="G259" s="52"/>
      <c r="H259" s="52"/>
      <c r="I259" s="52"/>
      <c r="J259" s="52"/>
      <c r="K259" s="52"/>
      <c r="L259" s="52"/>
      <c r="M259" s="52"/>
      <c r="N259" s="52"/>
      <c r="O259" s="52"/>
      <c r="P259" s="52"/>
    </row>
    <row r="260" spans="1:17" s="1" customFormat="1" ht="33.75" customHeight="1" x14ac:dyDescent="0.25">
      <c r="A260" s="171" t="s">
        <v>317</v>
      </c>
      <c r="B260" s="172"/>
      <c r="C260" s="172"/>
      <c r="D260" s="172"/>
      <c r="E260" s="172"/>
      <c r="F260" s="172"/>
      <c r="G260" s="172"/>
      <c r="H260" s="172"/>
      <c r="I260" s="172"/>
      <c r="J260" s="172"/>
      <c r="K260" s="172"/>
      <c r="L260" s="172"/>
      <c r="M260" s="172"/>
      <c r="N260" s="172"/>
      <c r="O260" s="172"/>
      <c r="P260" s="173"/>
    </row>
    <row r="261" spans="1:17" s="1" customFormat="1" ht="21.75" customHeight="1" x14ac:dyDescent="0.25">
      <c r="A261" s="384"/>
      <c r="B261" s="385"/>
      <c r="C261" s="385"/>
      <c r="D261" s="385"/>
      <c r="E261" s="385"/>
      <c r="F261" s="385"/>
      <c r="G261" s="385"/>
      <c r="H261" s="385"/>
      <c r="I261" s="385"/>
      <c r="J261" s="385"/>
      <c r="K261" s="385"/>
      <c r="L261" s="385"/>
      <c r="M261" s="385"/>
      <c r="N261" s="385"/>
      <c r="O261" s="385"/>
      <c r="P261" s="386"/>
    </row>
    <row r="262" spans="1:17" x14ac:dyDescent="0.25">
      <c r="A262" s="63" t="s">
        <v>148</v>
      </c>
      <c r="B262" s="64"/>
      <c r="C262" s="64"/>
      <c r="D262" s="64"/>
      <c r="E262" s="64"/>
      <c r="F262" s="64"/>
      <c r="G262" s="64"/>
      <c r="H262" s="64"/>
      <c r="I262" s="64"/>
      <c r="J262" s="64"/>
      <c r="K262" s="64"/>
      <c r="L262" s="64"/>
      <c r="M262" s="64"/>
      <c r="N262" s="64"/>
      <c r="O262" s="64"/>
      <c r="P262" s="65"/>
    </row>
    <row r="263" spans="1:17" ht="15" customHeight="1" x14ac:dyDescent="0.25">
      <c r="A263" s="171" t="s">
        <v>212</v>
      </c>
      <c r="B263" s="172"/>
      <c r="C263" s="172"/>
      <c r="D263" s="172"/>
      <c r="E263" s="172"/>
      <c r="F263" s="172"/>
      <c r="G263" s="172"/>
      <c r="H263" s="172"/>
      <c r="I263" s="172"/>
      <c r="J263" s="172"/>
      <c r="K263" s="172"/>
      <c r="L263" s="172"/>
      <c r="M263" s="172"/>
      <c r="N263" s="172"/>
      <c r="O263" s="172"/>
      <c r="P263" s="173"/>
    </row>
    <row r="264" spans="1:17" x14ac:dyDescent="0.25">
      <c r="A264" s="362"/>
      <c r="B264" s="363"/>
      <c r="C264" s="363"/>
      <c r="D264" s="363"/>
      <c r="E264" s="363"/>
      <c r="F264" s="363"/>
      <c r="G264" s="363"/>
      <c r="H264" s="363"/>
      <c r="I264" s="363"/>
      <c r="J264" s="363"/>
      <c r="K264" s="363"/>
      <c r="L264" s="363"/>
      <c r="M264" s="363"/>
      <c r="N264" s="363"/>
      <c r="O264" s="363"/>
      <c r="P264" s="364"/>
    </row>
    <row r="265" spans="1:17" x14ac:dyDescent="0.25">
      <c r="A265" s="53"/>
      <c r="B265" s="54"/>
      <c r="C265" s="54"/>
      <c r="D265" s="54"/>
      <c r="E265" s="54"/>
      <c r="F265" s="54"/>
      <c r="G265" s="54"/>
      <c r="H265" s="54"/>
      <c r="I265" s="54"/>
      <c r="J265" s="54"/>
      <c r="K265" s="54"/>
      <c r="L265" s="54"/>
      <c r="M265" s="54"/>
      <c r="N265" s="54"/>
      <c r="O265" s="54"/>
      <c r="P265" s="55"/>
    </row>
    <row r="266" spans="1:17" s="1" customFormat="1" ht="21" customHeight="1" x14ac:dyDescent="0.25">
      <c r="A266" s="52" t="s">
        <v>150</v>
      </c>
      <c r="B266" s="52"/>
      <c r="C266" s="52"/>
      <c r="D266" s="52"/>
      <c r="E266" s="52"/>
      <c r="F266" s="52"/>
      <c r="G266" s="52"/>
      <c r="H266" s="52"/>
      <c r="I266" s="52"/>
      <c r="J266" s="52"/>
      <c r="K266" s="52"/>
      <c r="L266" s="52"/>
      <c r="M266" s="52"/>
      <c r="N266" s="52"/>
      <c r="O266" s="52"/>
      <c r="P266" s="52"/>
    </row>
    <row r="267" spans="1:17" s="1" customFormat="1" ht="56.25" customHeight="1" x14ac:dyDescent="0.25">
      <c r="A267" s="256" t="s">
        <v>397</v>
      </c>
      <c r="B267" s="256"/>
      <c r="C267" s="256"/>
      <c r="D267" s="256"/>
      <c r="E267" s="256"/>
      <c r="F267" s="256"/>
      <c r="G267" s="256"/>
      <c r="H267" s="256"/>
      <c r="I267" s="256"/>
      <c r="J267" s="256"/>
      <c r="K267" s="256"/>
      <c r="L267" s="256"/>
      <c r="M267" s="256"/>
      <c r="N267" s="256"/>
      <c r="O267" s="256"/>
      <c r="P267" s="256"/>
    </row>
    <row r="268" spans="1:17" s="1" customFormat="1" x14ac:dyDescent="0.25">
      <c r="A268" s="109"/>
      <c r="B268" s="110"/>
      <c r="C268" s="110"/>
      <c r="D268" s="110"/>
      <c r="E268" s="110"/>
      <c r="F268" s="110"/>
      <c r="G268" s="110"/>
      <c r="H268" s="110"/>
      <c r="I268" s="110"/>
      <c r="J268" s="110"/>
      <c r="K268" s="110"/>
      <c r="L268" s="110"/>
      <c r="M268" s="110"/>
      <c r="N268" s="110"/>
      <c r="O268" s="110"/>
      <c r="P268" s="111"/>
    </row>
    <row r="269" spans="1:17" s="1" customFormat="1" ht="28.5" customHeight="1" x14ac:dyDescent="0.25">
      <c r="A269" s="183" t="s">
        <v>96</v>
      </c>
      <c r="B269" s="183"/>
      <c r="C269" s="183"/>
      <c r="D269" s="183"/>
      <c r="E269" s="183" t="s">
        <v>110</v>
      </c>
      <c r="F269" s="183"/>
      <c r="G269" s="183" t="s">
        <v>98</v>
      </c>
      <c r="H269" s="183"/>
      <c r="I269" s="183"/>
      <c r="J269" s="183"/>
      <c r="K269" s="183"/>
      <c r="L269" s="183" t="s">
        <v>379</v>
      </c>
      <c r="M269" s="183"/>
      <c r="N269" s="183"/>
      <c r="O269" s="183"/>
      <c r="P269" s="183"/>
    </row>
    <row r="270" spans="1:17" s="1" customFormat="1" ht="21" customHeight="1" x14ac:dyDescent="0.25">
      <c r="A270" s="175" t="s">
        <v>111</v>
      </c>
      <c r="B270" s="175"/>
      <c r="C270" s="175"/>
      <c r="D270" s="175"/>
      <c r="E270" s="48" t="s">
        <v>94</v>
      </c>
      <c r="F270" s="48"/>
      <c r="G270" s="170" t="s">
        <v>120</v>
      </c>
      <c r="H270" s="170"/>
      <c r="I270" s="170"/>
      <c r="J270" s="170"/>
      <c r="K270" s="170"/>
      <c r="L270" s="312">
        <v>7612069.6799999997</v>
      </c>
      <c r="M270" s="312"/>
      <c r="N270" s="312"/>
      <c r="O270" s="312"/>
      <c r="P270" s="312"/>
      <c r="Q270" s="8"/>
    </row>
    <row r="271" spans="1:17" s="1" customFormat="1" ht="20.25" customHeight="1" x14ac:dyDescent="0.25">
      <c r="A271" s="47" t="s">
        <v>97</v>
      </c>
      <c r="B271" s="47"/>
      <c r="C271" s="47"/>
      <c r="D271" s="47"/>
      <c r="E271" s="48" t="s">
        <v>95</v>
      </c>
      <c r="F271" s="48"/>
      <c r="G271" s="170" t="s">
        <v>99</v>
      </c>
      <c r="H271" s="170"/>
      <c r="I271" s="170"/>
      <c r="J271" s="170"/>
      <c r="K271" s="170"/>
      <c r="L271" s="312">
        <v>775289.24</v>
      </c>
      <c r="M271" s="312"/>
      <c r="N271" s="312"/>
      <c r="O271" s="312"/>
      <c r="P271" s="312"/>
    </row>
    <row r="272" spans="1:17" s="1" customFormat="1" x14ac:dyDescent="0.25">
      <c r="A272" s="228" t="s">
        <v>122</v>
      </c>
      <c r="B272" s="228"/>
      <c r="C272" s="228"/>
      <c r="D272" s="228"/>
      <c r="E272" s="228"/>
      <c r="F272" s="228"/>
      <c r="G272" s="228"/>
      <c r="H272" s="228"/>
      <c r="I272" s="228"/>
      <c r="J272" s="228"/>
      <c r="K272" s="228"/>
      <c r="L272" s="376">
        <f>SUM(L270:P271)</f>
        <v>8387358.9199999999</v>
      </c>
      <c r="M272" s="376"/>
      <c r="N272" s="376"/>
      <c r="O272" s="376"/>
      <c r="P272" s="376"/>
    </row>
    <row r="273" spans="1:16" s="1" customFormat="1" x14ac:dyDescent="0.25">
      <c r="A273" s="106"/>
      <c r="B273" s="107"/>
      <c r="C273" s="107"/>
      <c r="D273" s="107"/>
      <c r="E273" s="107"/>
      <c r="F273" s="107"/>
      <c r="G273" s="107"/>
      <c r="H273" s="107"/>
      <c r="I273" s="107"/>
      <c r="J273" s="107"/>
      <c r="K273" s="107"/>
      <c r="L273" s="107"/>
      <c r="M273" s="107"/>
      <c r="N273" s="107"/>
      <c r="O273" s="107"/>
      <c r="P273" s="108"/>
    </row>
    <row r="274" spans="1:16" s="1" customFormat="1" ht="22.5" customHeight="1" x14ac:dyDescent="0.25">
      <c r="A274" s="52" t="s">
        <v>277</v>
      </c>
      <c r="B274" s="52"/>
      <c r="C274" s="52"/>
      <c r="D274" s="52"/>
      <c r="E274" s="52"/>
      <c r="F274" s="52"/>
      <c r="G274" s="52"/>
      <c r="H274" s="52"/>
      <c r="I274" s="52"/>
      <c r="J274" s="52"/>
      <c r="K274" s="52"/>
      <c r="L274" s="52"/>
      <c r="M274" s="52"/>
      <c r="N274" s="52"/>
      <c r="O274" s="52"/>
      <c r="P274" s="52"/>
    </row>
    <row r="275" spans="1:16" s="1" customFormat="1" x14ac:dyDescent="0.25">
      <c r="A275" s="138"/>
      <c r="B275" s="139"/>
      <c r="C275" s="139"/>
      <c r="D275" s="139"/>
      <c r="E275" s="139"/>
      <c r="F275" s="139"/>
      <c r="G275" s="139"/>
      <c r="H275" s="139"/>
      <c r="I275" s="139"/>
      <c r="J275" s="139"/>
      <c r="K275" s="139"/>
      <c r="L275" s="139"/>
      <c r="M275" s="139"/>
      <c r="N275" s="139"/>
      <c r="O275" s="139"/>
      <c r="P275" s="140"/>
    </row>
    <row r="276" spans="1:16" s="1" customFormat="1" ht="22.5" customHeight="1" x14ac:dyDescent="0.25">
      <c r="A276" s="224" t="s">
        <v>171</v>
      </c>
      <c r="B276" s="224"/>
      <c r="C276" s="224"/>
      <c r="D276" s="224"/>
      <c r="E276" s="224"/>
      <c r="F276" s="224"/>
      <c r="G276" s="224"/>
      <c r="H276" s="179" t="s">
        <v>172</v>
      </c>
      <c r="I276" s="180"/>
      <c r="J276" s="180"/>
      <c r="K276" s="180"/>
      <c r="L276" s="180"/>
      <c r="M276" s="180"/>
      <c r="N276" s="180"/>
      <c r="O276" s="180"/>
      <c r="P276" s="181"/>
    </row>
    <row r="277" spans="1:16" s="8" customFormat="1" x14ac:dyDescent="0.25">
      <c r="A277" s="175" t="s">
        <v>31</v>
      </c>
      <c r="B277" s="175"/>
      <c r="C277" s="175"/>
      <c r="D277" s="175"/>
      <c r="E277" s="175"/>
      <c r="F277" s="175"/>
      <c r="G277" s="175"/>
      <c r="H277" s="182">
        <v>725221579.78999996</v>
      </c>
      <c r="I277" s="112"/>
      <c r="J277" s="112"/>
      <c r="K277" s="112"/>
      <c r="L277" s="112"/>
      <c r="M277" s="112"/>
      <c r="N277" s="112"/>
      <c r="O277" s="112"/>
      <c r="P277" s="113"/>
    </row>
    <row r="278" spans="1:16" s="8" customFormat="1" x14ac:dyDescent="0.25">
      <c r="A278" s="175" t="s">
        <v>58</v>
      </c>
      <c r="B278" s="175"/>
      <c r="C278" s="175"/>
      <c r="D278" s="175"/>
      <c r="E278" s="175"/>
      <c r="F278" s="175"/>
      <c r="G278" s="175"/>
      <c r="H278" s="182">
        <v>571454927.20000005</v>
      </c>
      <c r="I278" s="112"/>
      <c r="J278" s="112"/>
      <c r="K278" s="112"/>
      <c r="L278" s="112"/>
      <c r="M278" s="112"/>
      <c r="N278" s="112"/>
      <c r="O278" s="112"/>
      <c r="P278" s="113"/>
    </row>
    <row r="279" spans="1:16" s="8" customFormat="1" x14ac:dyDescent="0.25">
      <c r="A279" s="175" t="s">
        <v>21</v>
      </c>
      <c r="B279" s="175"/>
      <c r="C279" s="175"/>
      <c r="D279" s="175"/>
      <c r="E279" s="175"/>
      <c r="F279" s="175"/>
      <c r="G279" s="175"/>
      <c r="H279" s="182">
        <v>127685927.27</v>
      </c>
      <c r="I279" s="112"/>
      <c r="J279" s="112"/>
      <c r="K279" s="112"/>
      <c r="L279" s="112"/>
      <c r="M279" s="112"/>
      <c r="N279" s="112"/>
      <c r="O279" s="112"/>
      <c r="P279" s="113"/>
    </row>
    <row r="280" spans="1:16" s="8" customFormat="1" x14ac:dyDescent="0.25">
      <c r="A280" s="175" t="s">
        <v>312</v>
      </c>
      <c r="B280" s="175"/>
      <c r="C280" s="175"/>
      <c r="D280" s="175"/>
      <c r="E280" s="175"/>
      <c r="F280" s="175"/>
      <c r="G280" s="175"/>
      <c r="H280" s="182">
        <v>15090420</v>
      </c>
      <c r="I280" s="112"/>
      <c r="J280" s="112"/>
      <c r="K280" s="112"/>
      <c r="L280" s="112"/>
      <c r="M280" s="112"/>
      <c r="N280" s="112"/>
      <c r="O280" s="112"/>
      <c r="P280" s="113"/>
    </row>
    <row r="281" spans="1:16" s="8" customFormat="1" x14ac:dyDescent="0.25">
      <c r="A281" s="261" t="s">
        <v>2</v>
      </c>
      <c r="B281" s="261"/>
      <c r="C281" s="261"/>
      <c r="D281" s="261"/>
      <c r="E281" s="261"/>
      <c r="F281" s="261"/>
      <c r="G281" s="261"/>
      <c r="H281" s="366">
        <f>SUM(H277:K280)</f>
        <v>1439452854.26</v>
      </c>
      <c r="I281" s="324"/>
      <c r="J281" s="324"/>
      <c r="K281" s="324"/>
      <c r="L281" s="324"/>
      <c r="M281" s="324"/>
      <c r="N281" s="324"/>
      <c r="O281" s="324"/>
      <c r="P281" s="367"/>
    </row>
    <row r="282" spans="1:16" s="1" customFormat="1" x14ac:dyDescent="0.25">
      <c r="A282" s="138"/>
      <c r="B282" s="139"/>
      <c r="C282" s="139"/>
      <c r="D282" s="139"/>
      <c r="E282" s="139"/>
      <c r="F282" s="139"/>
      <c r="G282" s="139"/>
      <c r="H282" s="139"/>
      <c r="I282" s="139"/>
      <c r="J282" s="139"/>
      <c r="K282" s="139"/>
      <c r="L282" s="139"/>
      <c r="M282" s="139"/>
      <c r="N282" s="139"/>
      <c r="O282" s="139"/>
      <c r="P282" s="140"/>
    </row>
    <row r="283" spans="1:16" s="1" customFormat="1" ht="32.25" customHeight="1" x14ac:dyDescent="0.25">
      <c r="A283" s="301" t="s">
        <v>298</v>
      </c>
      <c r="B283" s="302"/>
      <c r="C283" s="302"/>
      <c r="D283" s="302"/>
      <c r="E283" s="302"/>
      <c r="F283" s="302"/>
      <c r="G283" s="302"/>
      <c r="H283" s="302"/>
      <c r="I283" s="302"/>
      <c r="J283" s="302"/>
      <c r="K283" s="302"/>
      <c r="L283" s="302"/>
      <c r="M283" s="302"/>
      <c r="N283" s="302"/>
      <c r="O283" s="302"/>
      <c r="P283" s="303"/>
    </row>
    <row r="284" spans="1:16" s="1" customFormat="1" x14ac:dyDescent="0.25">
      <c r="A284" s="170"/>
      <c r="B284" s="170"/>
      <c r="C284" s="170"/>
      <c r="D284" s="170"/>
      <c r="E284" s="170"/>
      <c r="F284" s="170"/>
      <c r="G284" s="170"/>
      <c r="H284" s="170"/>
      <c r="I284" s="170"/>
      <c r="J284" s="170"/>
      <c r="K284" s="170"/>
      <c r="L284" s="170"/>
      <c r="M284" s="170"/>
      <c r="N284" s="170"/>
      <c r="O284" s="170"/>
      <c r="P284" s="170"/>
    </row>
    <row r="285" spans="1:16" s="1" customFormat="1" ht="45" customHeight="1" x14ac:dyDescent="0.25">
      <c r="A285" s="263" t="s">
        <v>398</v>
      </c>
      <c r="B285" s="264"/>
      <c r="C285" s="264"/>
      <c r="D285" s="264"/>
      <c r="E285" s="264"/>
      <c r="F285" s="264"/>
      <c r="G285" s="264"/>
      <c r="H285" s="264"/>
      <c r="I285" s="264"/>
      <c r="J285" s="264"/>
      <c r="K285" s="264"/>
      <c r="L285" s="264"/>
      <c r="M285" s="264"/>
      <c r="N285" s="264"/>
      <c r="O285" s="264"/>
      <c r="P285" s="265"/>
    </row>
    <row r="286" spans="1:16" s="1" customFormat="1" x14ac:dyDescent="0.25">
      <c r="A286" s="373"/>
      <c r="B286" s="374"/>
      <c r="C286" s="374"/>
      <c r="D286" s="374"/>
      <c r="E286" s="374"/>
      <c r="F286" s="374"/>
      <c r="G286" s="374"/>
      <c r="H286" s="374"/>
      <c r="I286" s="374"/>
      <c r="J286" s="374"/>
      <c r="K286" s="374"/>
      <c r="L286" s="374"/>
      <c r="M286" s="374"/>
      <c r="N286" s="374"/>
      <c r="O286" s="374"/>
      <c r="P286" s="375"/>
    </row>
    <row r="287" spans="1:16" s="1" customFormat="1" x14ac:dyDescent="0.25">
      <c r="A287" s="70" t="s">
        <v>59</v>
      </c>
      <c r="B287" s="70"/>
      <c r="C287" s="70"/>
      <c r="D287" s="70"/>
      <c r="E287" s="70"/>
      <c r="F287" s="70"/>
      <c r="G287" s="70"/>
      <c r="H287" s="70"/>
      <c r="I287" s="70"/>
      <c r="J287" s="70"/>
      <c r="K287" s="70"/>
      <c r="L287" s="70"/>
      <c r="M287" s="70"/>
      <c r="N287" s="70"/>
      <c r="O287" s="70"/>
      <c r="P287" s="70"/>
    </row>
    <row r="288" spans="1:16" s="1" customFormat="1" ht="12.75" customHeight="1" x14ac:dyDescent="0.25">
      <c r="A288" s="223"/>
      <c r="B288" s="223"/>
      <c r="C288" s="223"/>
      <c r="D288" s="223"/>
      <c r="E288" s="223"/>
      <c r="F288" s="223"/>
      <c r="G288" s="223"/>
      <c r="H288" s="223"/>
      <c r="I288" s="223"/>
      <c r="J288" s="223"/>
      <c r="K288" s="223"/>
      <c r="L288" s="223"/>
      <c r="M288" s="223"/>
      <c r="N288" s="223"/>
      <c r="O288" s="223"/>
      <c r="P288" s="223"/>
    </row>
    <row r="289" spans="1:16" s="1" customFormat="1" ht="18.75" customHeight="1" x14ac:dyDescent="0.25">
      <c r="A289" s="179" t="s">
        <v>160</v>
      </c>
      <c r="B289" s="180"/>
      <c r="C289" s="180"/>
      <c r="D289" s="180"/>
      <c r="E289" s="180"/>
      <c r="F289" s="224" t="s">
        <v>172</v>
      </c>
      <c r="G289" s="224"/>
      <c r="H289" s="224"/>
      <c r="I289" s="224" t="s">
        <v>344</v>
      </c>
      <c r="J289" s="224"/>
      <c r="K289" s="224"/>
      <c r="L289" s="183" t="s">
        <v>364</v>
      </c>
      <c r="M289" s="183"/>
      <c r="N289" s="183"/>
      <c r="O289" s="183"/>
      <c r="P289" s="183"/>
    </row>
    <row r="290" spans="1:16" s="1" customFormat="1" ht="17.25" customHeight="1" x14ac:dyDescent="0.25">
      <c r="A290" s="31" t="s">
        <v>161</v>
      </c>
      <c r="B290" s="32"/>
      <c r="C290" s="32"/>
      <c r="D290" s="32"/>
      <c r="E290" s="33"/>
      <c r="F290" s="182">
        <v>94900699.989999995</v>
      </c>
      <c r="G290" s="112"/>
      <c r="H290" s="113"/>
      <c r="I290" s="26">
        <v>6705348.1500000004</v>
      </c>
      <c r="J290" s="26"/>
      <c r="K290" s="26"/>
      <c r="L290" s="26">
        <v>71294979.920000002</v>
      </c>
      <c r="M290" s="26"/>
      <c r="N290" s="26"/>
      <c r="O290" s="26"/>
      <c r="P290" s="26"/>
    </row>
    <row r="291" spans="1:16" s="1" customFormat="1" ht="17.25" customHeight="1" x14ac:dyDescent="0.25">
      <c r="A291" s="31" t="s">
        <v>48</v>
      </c>
      <c r="B291" s="32"/>
      <c r="C291" s="32"/>
      <c r="D291" s="32"/>
      <c r="E291" s="33"/>
      <c r="F291" s="182">
        <v>11238548.800000001</v>
      </c>
      <c r="G291" s="112"/>
      <c r="H291" s="113"/>
      <c r="I291" s="26">
        <v>653619.22</v>
      </c>
      <c r="J291" s="26"/>
      <c r="K291" s="26"/>
      <c r="L291" s="26">
        <v>9608319.5500000007</v>
      </c>
      <c r="M291" s="26"/>
      <c r="N291" s="26"/>
      <c r="O291" s="26"/>
      <c r="P291" s="26"/>
    </row>
    <row r="292" spans="1:16" s="1" customFormat="1" ht="17.25" customHeight="1" x14ac:dyDescent="0.25">
      <c r="A292" s="31" t="s">
        <v>55</v>
      </c>
      <c r="B292" s="32"/>
      <c r="C292" s="32"/>
      <c r="D292" s="32"/>
      <c r="E292" s="33"/>
      <c r="F292" s="182">
        <v>6348185.6100000003</v>
      </c>
      <c r="G292" s="112"/>
      <c r="H292" s="113"/>
      <c r="I292" s="26">
        <v>735638.89</v>
      </c>
      <c r="J292" s="26"/>
      <c r="K292" s="26"/>
      <c r="L292" s="26">
        <v>4241480.55</v>
      </c>
      <c r="M292" s="26"/>
      <c r="N292" s="26"/>
      <c r="O292" s="26"/>
      <c r="P292" s="26"/>
    </row>
    <row r="293" spans="1:16" s="1" customFormat="1" ht="17.25" customHeight="1" x14ac:dyDescent="0.25">
      <c r="A293" s="31" t="s">
        <v>113</v>
      </c>
      <c r="B293" s="32"/>
      <c r="C293" s="32"/>
      <c r="D293" s="32"/>
      <c r="E293" s="33"/>
      <c r="F293" s="182">
        <v>404589229.77999997</v>
      </c>
      <c r="G293" s="112"/>
      <c r="H293" s="113"/>
      <c r="I293" s="26">
        <v>25544713.66</v>
      </c>
      <c r="J293" s="26"/>
      <c r="K293" s="26"/>
      <c r="L293" s="26">
        <v>330221076.5</v>
      </c>
      <c r="M293" s="26"/>
      <c r="N293" s="26"/>
      <c r="O293" s="26"/>
      <c r="P293" s="26"/>
    </row>
    <row r="294" spans="1:16" s="1" customFormat="1" hidden="1" x14ac:dyDescent="0.25">
      <c r="A294" s="31" t="s">
        <v>49</v>
      </c>
      <c r="B294" s="32"/>
      <c r="C294" s="32"/>
      <c r="D294" s="32"/>
      <c r="E294" s="33"/>
      <c r="F294" s="182">
        <v>0</v>
      </c>
      <c r="G294" s="112"/>
      <c r="H294" s="113"/>
      <c r="I294" s="26">
        <v>0</v>
      </c>
      <c r="J294" s="26"/>
      <c r="K294" s="26"/>
      <c r="L294" s="26">
        <v>0</v>
      </c>
      <c r="M294" s="26"/>
      <c r="N294" s="26"/>
      <c r="O294" s="26"/>
      <c r="P294" s="26"/>
    </row>
    <row r="295" spans="1:16" s="1" customFormat="1" x14ac:dyDescent="0.25">
      <c r="A295" s="31" t="s">
        <v>46</v>
      </c>
      <c r="B295" s="32"/>
      <c r="C295" s="32"/>
      <c r="D295" s="32"/>
      <c r="E295" s="33"/>
      <c r="F295" s="182">
        <v>414978403.51999998</v>
      </c>
      <c r="G295" s="112"/>
      <c r="H295" s="113"/>
      <c r="I295" s="26">
        <v>18201426.399999999</v>
      </c>
      <c r="J295" s="26"/>
      <c r="K295" s="26"/>
      <c r="L295" s="26">
        <v>166783564.12</v>
      </c>
      <c r="M295" s="26"/>
      <c r="N295" s="26"/>
      <c r="O295" s="26"/>
      <c r="P295" s="26"/>
    </row>
    <row r="296" spans="1:16" s="1" customFormat="1" ht="18.75" customHeight="1" x14ac:dyDescent="0.25">
      <c r="A296" s="31" t="s">
        <v>50</v>
      </c>
      <c r="B296" s="32"/>
      <c r="C296" s="32"/>
      <c r="D296" s="32"/>
      <c r="E296" s="33"/>
      <c r="F296" s="182">
        <v>822999.73</v>
      </c>
      <c r="G296" s="112"/>
      <c r="H296" s="113"/>
      <c r="I296" s="26">
        <v>82297</v>
      </c>
      <c r="J296" s="26"/>
      <c r="K296" s="26"/>
      <c r="L296" s="26">
        <v>423742.39</v>
      </c>
      <c r="M296" s="26"/>
      <c r="N296" s="26"/>
      <c r="O296" s="26"/>
      <c r="P296" s="26"/>
    </row>
    <row r="297" spans="1:16" s="1" customFormat="1" ht="15.75" x14ac:dyDescent="0.25">
      <c r="A297" s="138" t="s">
        <v>2</v>
      </c>
      <c r="B297" s="139"/>
      <c r="C297" s="139"/>
      <c r="D297" s="139"/>
      <c r="E297" s="140"/>
      <c r="F297" s="258">
        <f>SUM(F290:H296)</f>
        <v>932878067.42999995</v>
      </c>
      <c r="G297" s="259"/>
      <c r="H297" s="260"/>
      <c r="I297" s="166">
        <f>SUM(I290:K296)</f>
        <v>51923043.32</v>
      </c>
      <c r="J297" s="166"/>
      <c r="K297" s="166"/>
      <c r="L297" s="166">
        <f>SUM(L290:P296)</f>
        <v>582573163.02999997</v>
      </c>
      <c r="M297" s="166"/>
      <c r="N297" s="166"/>
      <c r="O297" s="166"/>
      <c r="P297" s="166"/>
    </row>
    <row r="298" spans="1:16" s="1" customFormat="1" x14ac:dyDescent="0.25">
      <c r="A298" s="249"/>
      <c r="B298" s="250"/>
      <c r="C298" s="250"/>
      <c r="D298" s="250"/>
      <c r="E298" s="250"/>
      <c r="F298" s="250"/>
      <c r="G298" s="250"/>
      <c r="H298" s="250"/>
      <c r="I298" s="250"/>
      <c r="J298" s="250"/>
      <c r="K298" s="250"/>
      <c r="L298" s="250"/>
      <c r="M298" s="250"/>
      <c r="N298" s="250"/>
      <c r="O298" s="250"/>
      <c r="P298" s="251"/>
    </row>
    <row r="299" spans="1:16" s="1" customFormat="1" ht="21" customHeight="1" x14ac:dyDescent="0.25">
      <c r="A299" s="224" t="s">
        <v>173</v>
      </c>
      <c r="B299" s="224"/>
      <c r="C299" s="224"/>
      <c r="D299" s="224"/>
      <c r="E299" s="224"/>
      <c r="F299" s="224" t="s">
        <v>172</v>
      </c>
      <c r="G299" s="224"/>
      <c r="H299" s="224"/>
      <c r="I299" s="268" t="s">
        <v>345</v>
      </c>
      <c r="J299" s="269"/>
      <c r="K299" s="270"/>
      <c r="L299" s="268" t="s">
        <v>365</v>
      </c>
      <c r="M299" s="269"/>
      <c r="N299" s="269"/>
      <c r="O299" s="269"/>
      <c r="P299" s="270"/>
    </row>
    <row r="300" spans="1:16" s="1" customFormat="1" x14ac:dyDescent="0.25">
      <c r="A300" s="175" t="s">
        <v>79</v>
      </c>
      <c r="B300" s="175"/>
      <c r="C300" s="175"/>
      <c r="D300" s="175"/>
      <c r="E300" s="175"/>
      <c r="F300" s="26">
        <v>3621681.69</v>
      </c>
      <c r="G300" s="26"/>
      <c r="H300" s="26"/>
      <c r="I300" s="182">
        <v>112086.93</v>
      </c>
      <c r="J300" s="112"/>
      <c r="K300" s="113"/>
      <c r="L300" s="182">
        <v>317312.59999999998</v>
      </c>
      <c r="M300" s="112"/>
      <c r="N300" s="112"/>
      <c r="O300" s="112"/>
      <c r="P300" s="113"/>
    </row>
    <row r="301" spans="1:16" s="1" customFormat="1" ht="17.25" customHeight="1" x14ac:dyDescent="0.25">
      <c r="A301" s="175" t="s">
        <v>299</v>
      </c>
      <c r="B301" s="175"/>
      <c r="C301" s="175"/>
      <c r="D301" s="175"/>
      <c r="E301" s="175"/>
      <c r="F301" s="26">
        <v>7219893.4400000004</v>
      </c>
      <c r="G301" s="26"/>
      <c r="H301" s="26"/>
      <c r="I301" s="182">
        <v>939212.3</v>
      </c>
      <c r="J301" s="112"/>
      <c r="K301" s="113"/>
      <c r="L301" s="182">
        <v>5025992.9000000004</v>
      </c>
      <c r="M301" s="112"/>
      <c r="N301" s="112"/>
      <c r="O301" s="112"/>
      <c r="P301" s="113"/>
    </row>
    <row r="302" spans="1:16" s="1" customFormat="1" x14ac:dyDescent="0.25">
      <c r="A302" s="261" t="s">
        <v>2</v>
      </c>
      <c r="B302" s="261"/>
      <c r="C302" s="261"/>
      <c r="D302" s="261"/>
      <c r="E302" s="261"/>
      <c r="F302" s="166">
        <f>SUM(F300:H301)</f>
        <v>10841575.130000001</v>
      </c>
      <c r="G302" s="166"/>
      <c r="H302" s="166"/>
      <c r="I302" s="145">
        <f>SUM(I300:K301)</f>
        <v>1051299.23</v>
      </c>
      <c r="J302" s="80"/>
      <c r="K302" s="81"/>
      <c r="L302" s="145">
        <f>SUM(L300:P301)</f>
        <v>5343305.5</v>
      </c>
      <c r="M302" s="80"/>
      <c r="N302" s="80"/>
      <c r="O302" s="80"/>
      <c r="P302" s="81"/>
    </row>
    <row r="303" spans="1:16" s="1" customFormat="1" ht="21" customHeight="1" x14ac:dyDescent="0.25">
      <c r="A303" s="138" t="s">
        <v>313</v>
      </c>
      <c r="B303" s="139"/>
      <c r="C303" s="139"/>
      <c r="D303" s="139"/>
      <c r="E303" s="139"/>
      <c r="F303" s="139"/>
      <c r="G303" s="139"/>
      <c r="H303" s="139"/>
      <c r="I303" s="139"/>
      <c r="J303" s="139"/>
      <c r="K303" s="139"/>
      <c r="L303" s="324">
        <f>+L297+L302</f>
        <v>587916468.52999997</v>
      </c>
      <c r="M303" s="139"/>
      <c r="N303" s="139"/>
      <c r="O303" s="139"/>
      <c r="P303" s="140"/>
    </row>
    <row r="304" spans="1:16" s="1" customFormat="1" ht="66.75" customHeight="1" x14ac:dyDescent="0.25">
      <c r="A304" s="36" t="s">
        <v>399</v>
      </c>
      <c r="B304" s="36"/>
      <c r="C304" s="36"/>
      <c r="D304" s="36"/>
      <c r="E304" s="36"/>
      <c r="F304" s="36"/>
      <c r="G304" s="36"/>
      <c r="H304" s="36"/>
      <c r="I304" s="36"/>
      <c r="J304" s="36"/>
      <c r="K304" s="36"/>
      <c r="L304" s="36"/>
      <c r="M304" s="36"/>
      <c r="N304" s="36"/>
      <c r="O304" s="36"/>
      <c r="P304" s="36"/>
    </row>
    <row r="305" spans="1:16" s="1" customFormat="1" ht="60.75" customHeight="1" x14ac:dyDescent="0.25">
      <c r="A305" s="28" t="s">
        <v>356</v>
      </c>
      <c r="B305" s="29"/>
      <c r="C305" s="29"/>
      <c r="D305" s="29"/>
      <c r="E305" s="29"/>
      <c r="F305" s="29"/>
      <c r="G305" s="29"/>
      <c r="H305" s="29"/>
      <c r="I305" s="29"/>
      <c r="J305" s="29"/>
      <c r="K305" s="29"/>
      <c r="L305" s="29"/>
      <c r="M305" s="29"/>
      <c r="N305" s="29"/>
      <c r="O305" s="29"/>
      <c r="P305" s="30"/>
    </row>
    <row r="306" spans="1:16" s="1" customFormat="1" ht="20.25" customHeight="1" x14ac:dyDescent="0.25">
      <c r="A306" s="84" t="s">
        <v>197</v>
      </c>
      <c r="B306" s="85"/>
      <c r="C306" s="85"/>
      <c r="D306" s="85"/>
      <c r="E306" s="85"/>
      <c r="F306" s="85"/>
      <c r="G306" s="85"/>
      <c r="H306" s="85"/>
      <c r="I306" s="85"/>
      <c r="J306" s="85"/>
      <c r="K306" s="85"/>
      <c r="L306" s="85"/>
      <c r="M306" s="85"/>
      <c r="N306" s="85"/>
      <c r="O306" s="85"/>
      <c r="P306" s="368"/>
    </row>
    <row r="307" spans="1:16" s="1" customFormat="1" ht="12.75" customHeight="1" x14ac:dyDescent="0.25">
      <c r="A307" s="346"/>
      <c r="B307" s="347"/>
      <c r="C307" s="347"/>
      <c r="D307" s="347"/>
      <c r="E307" s="347"/>
      <c r="F307" s="347"/>
      <c r="G307" s="347"/>
      <c r="H307" s="347"/>
      <c r="I307" s="347"/>
      <c r="J307" s="347"/>
      <c r="K307" s="347"/>
      <c r="L307" s="347"/>
      <c r="M307" s="347"/>
      <c r="N307" s="347"/>
      <c r="O307" s="347"/>
      <c r="P307" s="348"/>
    </row>
    <row r="308" spans="1:16" s="1" customFormat="1" ht="81" customHeight="1" x14ac:dyDescent="0.25">
      <c r="A308" s="256" t="s">
        <v>400</v>
      </c>
      <c r="B308" s="256"/>
      <c r="C308" s="256"/>
      <c r="D308" s="256"/>
      <c r="E308" s="256"/>
      <c r="F308" s="256"/>
      <c r="G308" s="256"/>
      <c r="H308" s="256"/>
      <c r="I308" s="256"/>
      <c r="J308" s="256"/>
      <c r="K308" s="256"/>
      <c r="L308" s="256"/>
      <c r="M308" s="256"/>
      <c r="N308" s="256"/>
      <c r="O308" s="256"/>
      <c r="P308" s="256"/>
    </row>
    <row r="309" spans="1:16" s="1" customFormat="1" ht="12" customHeight="1" x14ac:dyDescent="0.25">
      <c r="A309" s="346"/>
      <c r="B309" s="347"/>
      <c r="C309" s="347"/>
      <c r="D309" s="347"/>
      <c r="E309" s="347"/>
      <c r="F309" s="347"/>
      <c r="G309" s="347"/>
      <c r="H309" s="347"/>
      <c r="I309" s="347"/>
      <c r="J309" s="347"/>
      <c r="K309" s="347"/>
      <c r="L309" s="347"/>
      <c r="M309" s="347"/>
      <c r="N309" s="347"/>
      <c r="O309" s="347"/>
      <c r="P309" s="348"/>
    </row>
    <row r="310" spans="1:16" ht="20.25" customHeight="1" x14ac:dyDescent="0.25">
      <c r="A310" s="52" t="s">
        <v>151</v>
      </c>
      <c r="B310" s="52"/>
      <c r="C310" s="52"/>
      <c r="D310" s="52"/>
      <c r="E310" s="52"/>
      <c r="F310" s="52"/>
      <c r="G310" s="52"/>
      <c r="H310" s="52"/>
      <c r="I310" s="52"/>
      <c r="J310" s="52"/>
      <c r="K310" s="52"/>
      <c r="L310" s="52"/>
      <c r="M310" s="52"/>
      <c r="N310" s="52"/>
      <c r="O310" s="52"/>
      <c r="P310" s="52"/>
    </row>
    <row r="311" spans="1:16" ht="33" customHeight="1" x14ac:dyDescent="0.25">
      <c r="A311" s="256" t="s">
        <v>213</v>
      </c>
      <c r="B311" s="256"/>
      <c r="C311" s="256"/>
      <c r="D311" s="256"/>
      <c r="E311" s="256"/>
      <c r="F311" s="256"/>
      <c r="G311" s="256"/>
      <c r="H311" s="256"/>
      <c r="I311" s="256"/>
      <c r="J311" s="256"/>
      <c r="K311" s="256"/>
      <c r="L311" s="256"/>
      <c r="M311" s="256"/>
      <c r="N311" s="256"/>
      <c r="O311" s="256"/>
      <c r="P311" s="256"/>
    </row>
    <row r="312" spans="1:16" x14ac:dyDescent="0.25">
      <c r="A312" s="38"/>
      <c r="B312" s="39"/>
      <c r="C312" s="39"/>
      <c r="D312" s="39"/>
      <c r="E312" s="39"/>
      <c r="F312" s="39"/>
      <c r="G312" s="39"/>
      <c r="H312" s="39"/>
      <c r="I312" s="39"/>
      <c r="J312" s="39"/>
      <c r="K312" s="39"/>
      <c r="L312" s="39"/>
      <c r="M312" s="39"/>
      <c r="N312" s="39"/>
      <c r="O312" s="39"/>
      <c r="P312" s="40"/>
    </row>
    <row r="313" spans="1:16" ht="23.25" customHeight="1" x14ac:dyDescent="0.25">
      <c r="A313" s="52" t="s">
        <v>152</v>
      </c>
      <c r="B313" s="52"/>
      <c r="C313" s="52"/>
      <c r="D313" s="52"/>
      <c r="E313" s="52"/>
      <c r="F313" s="52"/>
      <c r="G313" s="52"/>
      <c r="H313" s="52"/>
      <c r="I313" s="52"/>
      <c r="J313" s="52"/>
      <c r="K313" s="52"/>
      <c r="L313" s="52"/>
      <c r="M313" s="52"/>
      <c r="N313" s="52"/>
      <c r="O313" s="52"/>
      <c r="P313" s="52"/>
    </row>
    <row r="314" spans="1:16" x14ac:dyDescent="0.25">
      <c r="A314" s="138"/>
      <c r="B314" s="139"/>
      <c r="C314" s="139"/>
      <c r="D314" s="139"/>
      <c r="E314" s="139"/>
      <c r="F314" s="139"/>
      <c r="G314" s="139"/>
      <c r="H314" s="139"/>
      <c r="I314" s="139"/>
      <c r="J314" s="139"/>
      <c r="K314" s="139"/>
      <c r="L314" s="139"/>
      <c r="M314" s="139"/>
      <c r="N314" s="139"/>
      <c r="O314" s="139"/>
      <c r="P314" s="140"/>
    </row>
    <row r="315" spans="1:16" x14ac:dyDescent="0.25">
      <c r="A315" s="74" t="s">
        <v>319</v>
      </c>
      <c r="B315" s="75"/>
      <c r="C315" s="75"/>
      <c r="D315" s="75"/>
      <c r="E315" s="75"/>
      <c r="F315" s="75"/>
      <c r="G315" s="75"/>
      <c r="H315" s="75"/>
      <c r="I315" s="75"/>
      <c r="J315" s="75"/>
      <c r="K315" s="75"/>
      <c r="L315" s="75"/>
      <c r="M315" s="75"/>
      <c r="N315" s="75"/>
      <c r="O315" s="75"/>
      <c r="P315" s="76"/>
    </row>
    <row r="316" spans="1:16" ht="15" customHeight="1" x14ac:dyDescent="0.25">
      <c r="A316" s="225"/>
      <c r="B316" s="146"/>
      <c r="C316" s="146"/>
      <c r="D316" s="146"/>
      <c r="E316" s="146"/>
      <c r="F316" s="146"/>
      <c r="G316" s="146"/>
      <c r="H316" s="146"/>
      <c r="I316" s="146"/>
      <c r="J316" s="146"/>
      <c r="K316" s="146"/>
      <c r="L316" s="146"/>
      <c r="M316" s="146"/>
      <c r="N316" s="146"/>
      <c r="O316" s="146"/>
      <c r="P316" s="226"/>
    </row>
    <row r="317" spans="1:16" ht="15.75" x14ac:dyDescent="0.25">
      <c r="A317" s="62" t="s">
        <v>153</v>
      </c>
      <c r="B317" s="369"/>
      <c r="C317" s="369"/>
      <c r="D317" s="369"/>
      <c r="E317" s="369"/>
      <c r="F317" s="369"/>
      <c r="G317" s="369"/>
      <c r="H317" s="369"/>
      <c r="I317" s="369"/>
      <c r="J317" s="369"/>
      <c r="K317" s="369"/>
      <c r="L317" s="369"/>
      <c r="M317" s="369"/>
      <c r="N317" s="369"/>
      <c r="O317" s="369"/>
      <c r="P317" s="369"/>
    </row>
    <row r="318" spans="1:16" ht="10.5" customHeight="1" x14ac:dyDescent="0.25">
      <c r="A318" s="271"/>
      <c r="B318" s="271"/>
      <c r="C318" s="271"/>
      <c r="D318" s="271"/>
      <c r="E318" s="271"/>
      <c r="F318" s="271"/>
      <c r="G318" s="271"/>
      <c r="H318" s="271"/>
      <c r="I318" s="271"/>
      <c r="J318" s="271"/>
      <c r="K318" s="271"/>
      <c r="L318" s="271"/>
      <c r="M318" s="271"/>
      <c r="N318" s="271"/>
      <c r="O318" s="271"/>
      <c r="P318" s="271"/>
    </row>
    <row r="319" spans="1:16" x14ac:dyDescent="0.25">
      <c r="A319" s="52" t="s">
        <v>214</v>
      </c>
      <c r="B319" s="52"/>
      <c r="C319" s="52"/>
      <c r="D319" s="52"/>
      <c r="E319" s="52"/>
      <c r="F319" s="52"/>
      <c r="G319" s="52"/>
      <c r="H319" s="52"/>
      <c r="I319" s="52"/>
      <c r="J319" s="52"/>
      <c r="K319" s="52"/>
      <c r="L319" s="52"/>
      <c r="M319" s="52"/>
      <c r="N319" s="52"/>
      <c r="O319" s="52"/>
      <c r="P319" s="52"/>
    </row>
    <row r="320" spans="1:16" s="6" customFormat="1" ht="141.75" customHeight="1" x14ac:dyDescent="0.25">
      <c r="A320" s="36" t="s">
        <v>404</v>
      </c>
      <c r="B320" s="36"/>
      <c r="C320" s="36"/>
      <c r="D320" s="36"/>
      <c r="E320" s="36"/>
      <c r="F320" s="36"/>
      <c r="G320" s="36"/>
      <c r="H320" s="36"/>
      <c r="I320" s="36"/>
      <c r="J320" s="36"/>
      <c r="K320" s="36"/>
      <c r="L320" s="36"/>
      <c r="M320" s="36"/>
      <c r="N320" s="36"/>
      <c r="O320" s="36"/>
      <c r="P320" s="36"/>
    </row>
    <row r="321" spans="1:16" s="6" customFormat="1" ht="31.5" customHeight="1" x14ac:dyDescent="0.25">
      <c r="A321" s="183" t="s">
        <v>36</v>
      </c>
      <c r="B321" s="183"/>
      <c r="C321" s="183"/>
      <c r="D321" s="183"/>
      <c r="E321" s="268" t="s">
        <v>90</v>
      </c>
      <c r="F321" s="270"/>
      <c r="G321" s="268" t="s">
        <v>91</v>
      </c>
      <c r="H321" s="270"/>
      <c r="I321" s="268" t="s">
        <v>92</v>
      </c>
      <c r="J321" s="270"/>
      <c r="K321" s="179" t="s">
        <v>93</v>
      </c>
      <c r="L321" s="181"/>
      <c r="M321" s="269" t="s">
        <v>2</v>
      </c>
      <c r="N321" s="269"/>
      <c r="O321" s="269"/>
      <c r="P321" s="270"/>
    </row>
    <row r="322" spans="1:16" s="6" customFormat="1" ht="15" customHeight="1" x14ac:dyDescent="0.25">
      <c r="A322" s="247" t="s">
        <v>125</v>
      </c>
      <c r="B322" s="247"/>
      <c r="C322" s="247"/>
      <c r="D322" s="247"/>
      <c r="E322" s="167">
        <v>9178580.1099999994</v>
      </c>
      <c r="F322" s="167"/>
      <c r="G322" s="167">
        <v>129322.24000000001</v>
      </c>
      <c r="H322" s="167"/>
      <c r="I322" s="26">
        <v>0</v>
      </c>
      <c r="J322" s="26"/>
      <c r="K322" s="26">
        <v>188035.5</v>
      </c>
      <c r="L322" s="26"/>
      <c r="M322" s="26">
        <f>SUM(E322:L322)</f>
        <v>9495937.8499999996</v>
      </c>
      <c r="N322" s="26"/>
      <c r="O322" s="26"/>
      <c r="P322" s="26"/>
    </row>
    <row r="323" spans="1:16" s="6" customFormat="1" ht="15" customHeight="1" x14ac:dyDescent="0.25">
      <c r="A323" s="247" t="s">
        <v>133</v>
      </c>
      <c r="B323" s="247"/>
      <c r="C323" s="247"/>
      <c r="D323" s="247"/>
      <c r="E323" s="167">
        <v>47167048.030000001</v>
      </c>
      <c r="F323" s="167"/>
      <c r="G323" s="167">
        <v>0</v>
      </c>
      <c r="H323" s="167"/>
      <c r="I323" s="26">
        <v>0</v>
      </c>
      <c r="J323" s="26"/>
      <c r="K323" s="26">
        <v>3360</v>
      </c>
      <c r="L323" s="26"/>
      <c r="M323" s="26">
        <f>SUM(E323:L323)</f>
        <v>47170408.030000001</v>
      </c>
      <c r="N323" s="26"/>
      <c r="O323" s="26"/>
      <c r="P323" s="26"/>
    </row>
    <row r="324" spans="1:16" s="6" customFormat="1" ht="15" customHeight="1" x14ac:dyDescent="0.25">
      <c r="A324" s="247" t="s">
        <v>124</v>
      </c>
      <c r="B324" s="247"/>
      <c r="C324" s="247"/>
      <c r="D324" s="247"/>
      <c r="E324" s="167">
        <v>0.2</v>
      </c>
      <c r="F324" s="167"/>
      <c r="G324" s="167">
        <v>0</v>
      </c>
      <c r="H324" s="167"/>
      <c r="I324" s="26">
        <v>0</v>
      </c>
      <c r="J324" s="26"/>
      <c r="K324" s="26">
        <v>0</v>
      </c>
      <c r="L324" s="26"/>
      <c r="M324" s="26">
        <f t="shared" ref="M324:M326" si="2">SUM(E324:L324)</f>
        <v>0.2</v>
      </c>
      <c r="N324" s="26"/>
      <c r="O324" s="26"/>
      <c r="P324" s="26"/>
    </row>
    <row r="325" spans="1:16" s="6" customFormat="1" ht="15" customHeight="1" x14ac:dyDescent="0.25">
      <c r="A325" s="247" t="s">
        <v>126</v>
      </c>
      <c r="B325" s="247"/>
      <c r="C325" s="247"/>
      <c r="D325" s="247"/>
      <c r="E325" s="26">
        <v>0</v>
      </c>
      <c r="F325" s="26"/>
      <c r="G325" s="167">
        <v>0</v>
      </c>
      <c r="H325" s="167"/>
      <c r="I325" s="26">
        <v>0</v>
      </c>
      <c r="J325" s="26"/>
      <c r="K325" s="26">
        <v>231159.26</v>
      </c>
      <c r="L325" s="26"/>
      <c r="M325" s="26">
        <f>SUM(E325:L325)</f>
        <v>231159.26</v>
      </c>
      <c r="N325" s="26"/>
      <c r="O325" s="26"/>
      <c r="P325" s="26"/>
    </row>
    <row r="326" spans="1:16" s="6" customFormat="1" ht="15" customHeight="1" x14ac:dyDescent="0.25">
      <c r="A326" s="247" t="s">
        <v>332</v>
      </c>
      <c r="B326" s="247"/>
      <c r="C326" s="247"/>
      <c r="D326" s="247"/>
      <c r="E326" s="26">
        <v>0</v>
      </c>
      <c r="F326" s="26"/>
      <c r="G326" s="167">
        <v>0</v>
      </c>
      <c r="H326" s="167"/>
      <c r="I326" s="26">
        <v>0</v>
      </c>
      <c r="J326" s="26"/>
      <c r="K326" s="26">
        <v>0</v>
      </c>
      <c r="L326" s="26"/>
      <c r="M326" s="26">
        <f t="shared" si="2"/>
        <v>0</v>
      </c>
      <c r="N326" s="26"/>
      <c r="O326" s="26"/>
      <c r="P326" s="26"/>
    </row>
    <row r="327" spans="1:16" s="6" customFormat="1" ht="15" customHeight="1" x14ac:dyDescent="0.25">
      <c r="A327" s="247" t="s">
        <v>127</v>
      </c>
      <c r="B327" s="247"/>
      <c r="C327" s="247"/>
      <c r="D327" s="247"/>
      <c r="E327" s="26">
        <v>14090371.949999999</v>
      </c>
      <c r="F327" s="26"/>
      <c r="G327" s="167">
        <v>67405.259999999995</v>
      </c>
      <c r="H327" s="167"/>
      <c r="I327" s="26">
        <v>0</v>
      </c>
      <c r="J327" s="26"/>
      <c r="K327" s="26">
        <v>1436478.22</v>
      </c>
      <c r="L327" s="26"/>
      <c r="M327" s="26">
        <f>SUM(E327:L327)</f>
        <v>15594255.43</v>
      </c>
      <c r="N327" s="26"/>
      <c r="O327" s="26"/>
      <c r="P327" s="26"/>
    </row>
    <row r="328" spans="1:16" s="6" customFormat="1" ht="15" customHeight="1" x14ac:dyDescent="0.25">
      <c r="A328" s="247" t="s">
        <v>128</v>
      </c>
      <c r="B328" s="247"/>
      <c r="C328" s="247"/>
      <c r="D328" s="247"/>
      <c r="E328" s="26">
        <v>19744.38</v>
      </c>
      <c r="F328" s="26"/>
      <c r="G328" s="167">
        <v>0</v>
      </c>
      <c r="H328" s="167"/>
      <c r="I328" s="26">
        <v>0</v>
      </c>
      <c r="J328" s="26"/>
      <c r="K328" s="26">
        <v>21908.6</v>
      </c>
      <c r="L328" s="26"/>
      <c r="M328" s="26">
        <f>SUM(E328:L328)</f>
        <v>41652.979999999996</v>
      </c>
      <c r="N328" s="26"/>
      <c r="O328" s="26"/>
      <c r="P328" s="26"/>
    </row>
    <row r="329" spans="1:16" s="6" customFormat="1" ht="15" customHeight="1" x14ac:dyDescent="0.25">
      <c r="A329" s="247" t="s">
        <v>131</v>
      </c>
      <c r="B329" s="247"/>
      <c r="C329" s="247"/>
      <c r="D329" s="247"/>
      <c r="E329" s="26">
        <v>209079161.18000001</v>
      </c>
      <c r="F329" s="26"/>
      <c r="G329" s="167">
        <v>4803393.49</v>
      </c>
      <c r="H329" s="167"/>
      <c r="I329" s="26">
        <v>143542.29999999999</v>
      </c>
      <c r="J329" s="26"/>
      <c r="K329" s="26">
        <v>6410350.2000000002</v>
      </c>
      <c r="L329" s="26"/>
      <c r="M329" s="26">
        <f>SUM(E329:L329)</f>
        <v>220436447.17000002</v>
      </c>
      <c r="N329" s="26"/>
      <c r="O329" s="26"/>
      <c r="P329" s="26"/>
    </row>
    <row r="330" spans="1:16" s="6" customFormat="1" ht="15" customHeight="1" x14ac:dyDescent="0.25">
      <c r="A330" s="247" t="s">
        <v>129</v>
      </c>
      <c r="B330" s="247"/>
      <c r="C330" s="247"/>
      <c r="D330" s="247"/>
      <c r="E330" s="26">
        <v>4935503.42</v>
      </c>
      <c r="F330" s="26"/>
      <c r="G330" s="167">
        <v>0</v>
      </c>
      <c r="H330" s="167"/>
      <c r="I330" s="26">
        <v>0</v>
      </c>
      <c r="J330" s="26"/>
      <c r="K330" s="26">
        <v>0</v>
      </c>
      <c r="L330" s="26"/>
      <c r="M330" s="26">
        <f>SUM(E330:L330)</f>
        <v>4935503.42</v>
      </c>
      <c r="N330" s="26"/>
      <c r="O330" s="26"/>
      <c r="P330" s="26"/>
    </row>
    <row r="331" spans="1:16" s="6" customFormat="1" ht="15" customHeight="1" x14ac:dyDescent="0.25">
      <c r="A331" s="247" t="s">
        <v>323</v>
      </c>
      <c r="B331" s="247"/>
      <c r="C331" s="247"/>
      <c r="D331" s="247"/>
      <c r="E331" s="26">
        <v>169104.82</v>
      </c>
      <c r="F331" s="26"/>
      <c r="G331" s="167">
        <v>152948.76</v>
      </c>
      <c r="H331" s="167"/>
      <c r="I331" s="26">
        <v>12488.06</v>
      </c>
      <c r="J331" s="26"/>
      <c r="K331" s="26">
        <v>1850</v>
      </c>
      <c r="L331" s="26"/>
      <c r="M331" s="26">
        <f>SUM(E331:L331)</f>
        <v>336391.64</v>
      </c>
      <c r="N331" s="26"/>
      <c r="O331" s="26"/>
      <c r="P331" s="26"/>
    </row>
    <row r="332" spans="1:16" s="6" customFormat="1" ht="15" customHeight="1" x14ac:dyDescent="0.25">
      <c r="A332" s="262" t="s">
        <v>38</v>
      </c>
      <c r="B332" s="262"/>
      <c r="C332" s="262"/>
      <c r="D332" s="262"/>
      <c r="E332" s="166">
        <f>SUM(E322:F331)</f>
        <v>284639514.09000003</v>
      </c>
      <c r="F332" s="166"/>
      <c r="G332" s="166">
        <f>SUM(G322:H331)</f>
        <v>5153069.75</v>
      </c>
      <c r="H332" s="166"/>
      <c r="I332" s="166">
        <f>SUM(I322:J331)</f>
        <v>156030.35999999999</v>
      </c>
      <c r="J332" s="166"/>
      <c r="K332" s="166">
        <f>SUM(K322:L331)</f>
        <v>8293141.7800000003</v>
      </c>
      <c r="L332" s="166"/>
      <c r="M332" s="166">
        <f>SUM(M322:P331)</f>
        <v>298241755.98000002</v>
      </c>
      <c r="N332" s="166"/>
      <c r="O332" s="166"/>
      <c r="P332" s="166"/>
    </row>
    <row r="333" spans="1:16" s="1" customFormat="1" x14ac:dyDescent="0.25">
      <c r="A333" s="153"/>
      <c r="B333" s="154"/>
      <c r="C333" s="154"/>
      <c r="D333" s="154"/>
      <c r="E333" s="154"/>
      <c r="F333" s="154"/>
      <c r="G333" s="154"/>
      <c r="H333" s="154"/>
      <c r="I333" s="154"/>
      <c r="J333" s="154"/>
      <c r="K333" s="154"/>
      <c r="L333" s="154"/>
      <c r="M333" s="154"/>
      <c r="N333" s="154"/>
      <c r="O333" s="154"/>
      <c r="P333" s="354"/>
    </row>
    <row r="334" spans="1:16" s="1" customFormat="1" ht="18.75" customHeight="1" x14ac:dyDescent="0.25">
      <c r="A334" s="52" t="s">
        <v>174</v>
      </c>
      <c r="B334" s="52"/>
      <c r="C334" s="52"/>
      <c r="D334" s="52"/>
      <c r="E334" s="52"/>
      <c r="F334" s="52"/>
      <c r="G334" s="52"/>
      <c r="H334" s="52"/>
      <c r="I334" s="52"/>
      <c r="J334" s="52"/>
      <c r="K334" s="52"/>
      <c r="L334" s="52"/>
      <c r="M334" s="52"/>
      <c r="N334" s="52"/>
      <c r="O334" s="52"/>
      <c r="P334" s="52"/>
    </row>
    <row r="335" spans="1:16" s="8" customFormat="1" ht="18.75" customHeight="1" x14ac:dyDescent="0.25">
      <c r="A335" s="48" t="s">
        <v>215</v>
      </c>
      <c r="B335" s="48"/>
      <c r="C335" s="48"/>
      <c r="D335" s="48"/>
      <c r="E335" s="48"/>
      <c r="F335" s="48"/>
      <c r="G335" s="48"/>
      <c r="H335" s="48"/>
      <c r="I335" s="48"/>
      <c r="J335" s="48"/>
      <c r="K335" s="48"/>
      <c r="L335" s="48"/>
      <c r="M335" s="48"/>
      <c r="N335" s="48"/>
      <c r="O335" s="48"/>
      <c r="P335" s="48"/>
    </row>
    <row r="336" spans="1:16" s="1" customFormat="1" x14ac:dyDescent="0.25">
      <c r="A336" s="138"/>
      <c r="B336" s="139"/>
      <c r="C336" s="139"/>
      <c r="D336" s="139"/>
      <c r="E336" s="139"/>
      <c r="F336" s="139"/>
      <c r="G336" s="139"/>
      <c r="H336" s="139"/>
      <c r="I336" s="139"/>
      <c r="J336" s="139"/>
      <c r="K336" s="139"/>
      <c r="L336" s="139"/>
      <c r="M336" s="139"/>
      <c r="N336" s="139"/>
      <c r="O336" s="139"/>
      <c r="P336" s="140"/>
    </row>
    <row r="337" spans="1:17" s="1" customFormat="1" ht="18.75" customHeight="1" x14ac:dyDescent="0.25">
      <c r="A337" s="52" t="s">
        <v>155</v>
      </c>
      <c r="B337" s="52"/>
      <c r="C337" s="52"/>
      <c r="D337" s="52"/>
      <c r="E337" s="52"/>
      <c r="F337" s="52"/>
      <c r="G337" s="52"/>
      <c r="H337" s="52"/>
      <c r="I337" s="52"/>
      <c r="J337" s="52"/>
      <c r="K337" s="52"/>
      <c r="L337" s="52"/>
      <c r="M337" s="52"/>
      <c r="N337" s="52"/>
      <c r="O337" s="52"/>
      <c r="P337" s="52"/>
    </row>
    <row r="338" spans="1:17" s="8" customFormat="1" ht="18.75" customHeight="1" x14ac:dyDescent="0.25">
      <c r="A338" s="48" t="s">
        <v>216</v>
      </c>
      <c r="B338" s="48"/>
      <c r="C338" s="48"/>
      <c r="D338" s="48"/>
      <c r="E338" s="48"/>
      <c r="F338" s="48"/>
      <c r="G338" s="48"/>
      <c r="H338" s="48"/>
      <c r="I338" s="48"/>
      <c r="J338" s="48"/>
      <c r="K338" s="48"/>
      <c r="L338" s="48"/>
      <c r="M338" s="48"/>
      <c r="N338" s="48"/>
      <c r="O338" s="48"/>
      <c r="P338" s="48"/>
    </row>
    <row r="339" spans="1:17" s="1" customFormat="1" ht="18.75" customHeight="1" x14ac:dyDescent="0.25">
      <c r="A339" s="153"/>
      <c r="B339" s="154"/>
      <c r="C339" s="154"/>
      <c r="D339" s="154"/>
      <c r="E339" s="154"/>
      <c r="F339" s="154"/>
      <c r="G339" s="154"/>
      <c r="H339" s="154"/>
      <c r="I339" s="154"/>
      <c r="J339" s="154"/>
      <c r="K339" s="154"/>
      <c r="L339" s="154"/>
      <c r="M339" s="154"/>
      <c r="N339" s="154"/>
      <c r="O339" s="154"/>
      <c r="P339" s="354"/>
    </row>
    <row r="340" spans="1:17" s="1" customFormat="1" ht="18.75" customHeight="1" x14ac:dyDescent="0.25">
      <c r="A340" s="52" t="s">
        <v>22</v>
      </c>
      <c r="B340" s="52"/>
      <c r="C340" s="52"/>
      <c r="D340" s="52"/>
      <c r="E340" s="52"/>
      <c r="F340" s="52"/>
      <c r="G340" s="52"/>
      <c r="H340" s="52"/>
      <c r="I340" s="52"/>
      <c r="J340" s="52"/>
      <c r="K340" s="52"/>
      <c r="L340" s="52"/>
      <c r="M340" s="52"/>
      <c r="N340" s="52"/>
      <c r="O340" s="52"/>
      <c r="P340" s="52"/>
    </row>
    <row r="341" spans="1:17" s="8" customFormat="1" ht="18.75" customHeight="1" x14ac:dyDescent="0.25">
      <c r="A341" s="48" t="s">
        <v>217</v>
      </c>
      <c r="B341" s="48"/>
      <c r="C341" s="48"/>
      <c r="D341" s="48"/>
      <c r="E341" s="48"/>
      <c r="F341" s="48"/>
      <c r="G341" s="48"/>
      <c r="H341" s="48"/>
      <c r="I341" s="48"/>
      <c r="J341" s="48"/>
      <c r="K341" s="48"/>
      <c r="L341" s="48"/>
      <c r="M341" s="48"/>
      <c r="N341" s="48"/>
      <c r="O341" s="48"/>
      <c r="P341" s="48"/>
    </row>
    <row r="342" spans="1:17" s="1" customFormat="1" x14ac:dyDescent="0.25">
      <c r="A342" s="138"/>
      <c r="B342" s="139"/>
      <c r="C342" s="139"/>
      <c r="D342" s="139"/>
      <c r="E342" s="139"/>
      <c r="F342" s="139"/>
      <c r="G342" s="139"/>
      <c r="H342" s="139"/>
      <c r="I342" s="139"/>
      <c r="J342" s="139"/>
      <c r="K342" s="139"/>
      <c r="L342" s="139"/>
      <c r="M342" s="139"/>
      <c r="N342" s="139"/>
      <c r="O342" s="139"/>
      <c r="P342" s="140"/>
    </row>
    <row r="343" spans="1:17" s="1" customFormat="1" ht="18.75" customHeight="1" x14ac:dyDescent="0.25">
      <c r="A343" s="52" t="s">
        <v>130</v>
      </c>
      <c r="B343" s="52"/>
      <c r="C343" s="52"/>
      <c r="D343" s="52"/>
      <c r="E343" s="52"/>
      <c r="F343" s="52"/>
      <c r="G343" s="52"/>
      <c r="H343" s="52"/>
      <c r="I343" s="52"/>
      <c r="J343" s="52"/>
      <c r="K343" s="52"/>
      <c r="L343" s="52"/>
      <c r="M343" s="52"/>
      <c r="N343" s="52"/>
      <c r="O343" s="52"/>
      <c r="P343" s="52"/>
    </row>
    <row r="344" spans="1:17" ht="78" customHeight="1" x14ac:dyDescent="0.25">
      <c r="A344" s="36" t="s">
        <v>401</v>
      </c>
      <c r="B344" s="36"/>
      <c r="C344" s="36"/>
      <c r="D344" s="36"/>
      <c r="E344" s="36"/>
      <c r="F344" s="36"/>
      <c r="G344" s="36"/>
      <c r="H344" s="36"/>
      <c r="I344" s="36"/>
      <c r="J344" s="36"/>
      <c r="K344" s="36"/>
      <c r="L344" s="36"/>
      <c r="M344" s="36"/>
      <c r="N344" s="36"/>
      <c r="O344" s="36"/>
      <c r="P344" s="36"/>
    </row>
    <row r="345" spans="1:17" s="1" customFormat="1" x14ac:dyDescent="0.25">
      <c r="A345" s="138"/>
      <c r="B345" s="139"/>
      <c r="C345" s="139"/>
      <c r="D345" s="139"/>
      <c r="E345" s="139"/>
      <c r="F345" s="139"/>
      <c r="G345" s="139"/>
      <c r="H345" s="139"/>
      <c r="I345" s="139"/>
      <c r="J345" s="139"/>
      <c r="K345" s="139"/>
      <c r="L345" s="139"/>
      <c r="M345" s="139"/>
      <c r="N345" s="139"/>
      <c r="O345" s="139"/>
      <c r="P345" s="140"/>
    </row>
    <row r="346" spans="1:17" s="1" customFormat="1" ht="18.75" x14ac:dyDescent="0.25">
      <c r="A346" s="120" t="s">
        <v>201</v>
      </c>
      <c r="B346" s="120"/>
      <c r="C346" s="120"/>
      <c r="D346" s="120"/>
      <c r="E346" s="120"/>
      <c r="F346" s="120"/>
      <c r="G346" s="120"/>
      <c r="H346" s="120"/>
      <c r="I346" s="120"/>
      <c r="J346" s="120"/>
      <c r="K346" s="120"/>
      <c r="L346" s="120"/>
      <c r="M346" s="120"/>
      <c r="N346" s="120"/>
      <c r="O346" s="120"/>
      <c r="P346" s="120"/>
    </row>
    <row r="347" spans="1:17" s="1" customFormat="1" ht="18.75" x14ac:dyDescent="0.25">
      <c r="A347" s="242"/>
      <c r="B347" s="243"/>
      <c r="C347" s="243"/>
      <c r="D347" s="243"/>
      <c r="E347" s="243"/>
      <c r="F347" s="243"/>
      <c r="G347" s="243"/>
      <c r="H347" s="243"/>
      <c r="I347" s="243"/>
      <c r="J347" s="243"/>
      <c r="K347" s="243"/>
      <c r="L347" s="243"/>
      <c r="M347" s="243"/>
      <c r="N347" s="243"/>
      <c r="O347" s="243"/>
      <c r="P347" s="244"/>
    </row>
    <row r="348" spans="1:17" s="1" customFormat="1" ht="18" customHeight="1" x14ac:dyDescent="0.25">
      <c r="A348" s="340" t="s">
        <v>383</v>
      </c>
      <c r="B348" s="341"/>
      <c r="C348" s="341"/>
      <c r="D348" s="341"/>
      <c r="E348" s="341"/>
      <c r="F348" s="341"/>
      <c r="G348" s="341"/>
      <c r="H348" s="341"/>
      <c r="I348" s="341"/>
      <c r="J348" s="341"/>
      <c r="K348" s="341"/>
      <c r="L348" s="341"/>
      <c r="M348" s="341"/>
      <c r="N348" s="341"/>
      <c r="O348" s="341"/>
      <c r="P348" s="342"/>
      <c r="Q348" s="8"/>
    </row>
    <row r="349" spans="1:17" s="1" customFormat="1" x14ac:dyDescent="0.25">
      <c r="A349" s="245" t="s">
        <v>315</v>
      </c>
      <c r="B349" s="245"/>
      <c r="C349" s="245"/>
      <c r="D349" s="245"/>
      <c r="E349" s="245"/>
      <c r="F349" s="245"/>
      <c r="G349" s="245"/>
      <c r="H349" s="245"/>
      <c r="I349" s="245"/>
      <c r="J349" s="166">
        <v>1184019354.3</v>
      </c>
      <c r="K349" s="166"/>
      <c r="L349" s="166"/>
      <c r="M349" s="166"/>
      <c r="N349" s="166"/>
      <c r="O349" s="166"/>
      <c r="P349" s="166"/>
      <c r="Q349" s="8"/>
    </row>
    <row r="350" spans="1:17" s="1" customFormat="1" ht="21.75" customHeight="1" x14ac:dyDescent="0.25">
      <c r="A350" s="245" t="s">
        <v>366</v>
      </c>
      <c r="B350" s="245"/>
      <c r="C350" s="245"/>
      <c r="D350" s="245"/>
      <c r="E350" s="245"/>
      <c r="F350" s="245"/>
      <c r="G350" s="245"/>
      <c r="H350" s="245"/>
      <c r="I350" s="245"/>
      <c r="J350" s="166">
        <v>1184019354.3</v>
      </c>
      <c r="K350" s="166"/>
      <c r="L350" s="166"/>
      <c r="M350" s="166"/>
      <c r="N350" s="166"/>
      <c r="O350" s="166"/>
      <c r="P350" s="166"/>
      <c r="Q350" s="8"/>
    </row>
    <row r="351" spans="1:17" s="1" customFormat="1" x14ac:dyDescent="0.25">
      <c r="A351" s="245" t="s">
        <v>61</v>
      </c>
      <c r="B351" s="245"/>
      <c r="C351" s="245"/>
      <c r="D351" s="245"/>
      <c r="E351" s="245"/>
      <c r="F351" s="245"/>
      <c r="G351" s="245"/>
      <c r="H351" s="245"/>
      <c r="I351" s="245"/>
      <c r="J351" s="381">
        <f>J350-J349</f>
        <v>0</v>
      </c>
      <c r="K351" s="381"/>
      <c r="L351" s="381"/>
      <c r="M351" s="381"/>
      <c r="N351" s="381"/>
      <c r="O351" s="381"/>
      <c r="P351" s="381"/>
    </row>
    <row r="352" spans="1:17" s="1" customFormat="1" x14ac:dyDescent="0.25">
      <c r="A352" s="370"/>
      <c r="B352" s="370"/>
      <c r="C352" s="370"/>
      <c r="D352" s="370"/>
      <c r="E352" s="370"/>
      <c r="F352" s="370"/>
      <c r="G352" s="370"/>
      <c r="H352" s="370"/>
      <c r="I352" s="370"/>
      <c r="J352" s="370"/>
      <c r="K352" s="370"/>
      <c r="L352" s="370"/>
      <c r="M352" s="370"/>
      <c r="N352" s="370"/>
      <c r="O352" s="370"/>
      <c r="P352" s="370"/>
    </row>
    <row r="353" spans="1:16" s="1" customFormat="1" ht="93" customHeight="1" x14ac:dyDescent="0.25">
      <c r="A353" s="36" t="s">
        <v>402</v>
      </c>
      <c r="B353" s="36"/>
      <c r="C353" s="36"/>
      <c r="D353" s="36"/>
      <c r="E353" s="36"/>
      <c r="F353" s="36"/>
      <c r="G353" s="36"/>
      <c r="H353" s="36"/>
      <c r="I353" s="36"/>
      <c r="J353" s="36"/>
      <c r="K353" s="36"/>
      <c r="L353" s="36"/>
      <c r="M353" s="36"/>
      <c r="N353" s="36"/>
      <c r="O353" s="36"/>
      <c r="P353" s="36"/>
    </row>
    <row r="354" spans="1:16" s="1" customFormat="1" x14ac:dyDescent="0.25">
      <c r="A354" s="339"/>
      <c r="B354" s="339"/>
      <c r="C354" s="339"/>
      <c r="D354" s="339"/>
      <c r="E354" s="339"/>
      <c r="F354" s="339"/>
      <c r="G354" s="339"/>
      <c r="H354" s="339"/>
      <c r="I354" s="339"/>
      <c r="J354" s="339"/>
      <c r="K354" s="339"/>
      <c r="L354" s="339"/>
      <c r="M354" s="339"/>
      <c r="N354" s="339"/>
      <c r="O354" s="339"/>
      <c r="P354" s="339"/>
    </row>
    <row r="355" spans="1:16" s="1" customFormat="1" x14ac:dyDescent="0.25">
      <c r="A355" s="245" t="s">
        <v>314</v>
      </c>
      <c r="B355" s="245"/>
      <c r="C355" s="245"/>
      <c r="D355" s="245"/>
      <c r="E355" s="245"/>
      <c r="F355" s="245"/>
      <c r="G355" s="245"/>
      <c r="H355" s="245"/>
      <c r="I355" s="245"/>
      <c r="J355" s="166">
        <v>1701789215.3399999</v>
      </c>
      <c r="K355" s="166"/>
      <c r="L355" s="166"/>
      <c r="M355" s="166"/>
      <c r="N355" s="166"/>
      <c r="O355" s="166"/>
      <c r="P355" s="166"/>
    </row>
    <row r="356" spans="1:16" s="1" customFormat="1" x14ac:dyDescent="0.25">
      <c r="A356" s="383" t="s">
        <v>367</v>
      </c>
      <c r="B356" s="383"/>
      <c r="C356" s="383"/>
      <c r="D356" s="383"/>
      <c r="E356" s="383"/>
      <c r="F356" s="383"/>
      <c r="G356" s="383"/>
      <c r="H356" s="383"/>
      <c r="I356" s="383"/>
      <c r="J356" s="382">
        <v>1971459106.9100001</v>
      </c>
      <c r="K356" s="382"/>
      <c r="L356" s="382"/>
      <c r="M356" s="382"/>
      <c r="N356" s="382"/>
      <c r="O356" s="382"/>
      <c r="P356" s="382"/>
    </row>
    <row r="357" spans="1:16" s="1" customFormat="1" x14ac:dyDescent="0.25">
      <c r="A357" s="245" t="s">
        <v>61</v>
      </c>
      <c r="B357" s="245"/>
      <c r="C357" s="245"/>
      <c r="D357" s="245"/>
      <c r="E357" s="245"/>
      <c r="F357" s="245"/>
      <c r="G357" s="245"/>
      <c r="H357" s="245"/>
      <c r="I357" s="245"/>
      <c r="J357" s="166">
        <f>J355-J356</f>
        <v>-269669891.57000017</v>
      </c>
      <c r="K357" s="166"/>
      <c r="L357" s="166"/>
      <c r="M357" s="166"/>
      <c r="N357" s="166"/>
      <c r="O357" s="166"/>
      <c r="P357" s="166"/>
    </row>
    <row r="358" spans="1:16" s="1" customFormat="1" x14ac:dyDescent="0.25">
      <c r="A358" s="336"/>
      <c r="B358" s="337"/>
      <c r="C358" s="337"/>
      <c r="D358" s="337"/>
      <c r="E358" s="337"/>
      <c r="F358" s="337"/>
      <c r="G358" s="337"/>
      <c r="H358" s="337"/>
      <c r="I358" s="337"/>
      <c r="J358" s="337"/>
      <c r="K358" s="337"/>
      <c r="L358" s="337"/>
      <c r="M358" s="337"/>
      <c r="N358" s="337"/>
      <c r="O358" s="337"/>
      <c r="P358" s="338"/>
    </row>
    <row r="359" spans="1:16" s="1" customFormat="1" ht="30.75" customHeight="1" x14ac:dyDescent="0.25">
      <c r="A359" s="120" t="s">
        <v>218</v>
      </c>
      <c r="B359" s="120"/>
      <c r="C359" s="120"/>
      <c r="D359" s="120"/>
      <c r="E359" s="120"/>
      <c r="F359" s="120"/>
      <c r="G359" s="120"/>
      <c r="H359" s="120"/>
      <c r="I359" s="120"/>
      <c r="J359" s="120"/>
      <c r="K359" s="120"/>
      <c r="L359" s="120"/>
      <c r="M359" s="120"/>
      <c r="N359" s="120"/>
      <c r="O359" s="120"/>
      <c r="P359" s="120"/>
    </row>
    <row r="360" spans="1:16" s="1" customFormat="1" ht="18.75" x14ac:dyDescent="0.25">
      <c r="A360" s="201"/>
      <c r="B360" s="202"/>
      <c r="C360" s="202"/>
      <c r="D360" s="202"/>
      <c r="E360" s="202"/>
      <c r="F360" s="202"/>
      <c r="G360" s="202"/>
      <c r="H360" s="202"/>
      <c r="I360" s="202"/>
      <c r="J360" s="202"/>
      <c r="K360" s="202"/>
      <c r="L360" s="202"/>
      <c r="M360" s="202"/>
      <c r="N360" s="202"/>
      <c r="O360" s="202"/>
      <c r="P360" s="203"/>
    </row>
    <row r="361" spans="1:16" s="1" customFormat="1" x14ac:dyDescent="0.25">
      <c r="A361" s="224" t="s">
        <v>146</v>
      </c>
      <c r="B361" s="224"/>
      <c r="C361" s="224"/>
      <c r="D361" s="224"/>
      <c r="E361" s="224"/>
      <c r="F361" s="224"/>
      <c r="G361" s="224"/>
      <c r="H361" s="224"/>
      <c r="I361" s="224"/>
      <c r="J361" s="224"/>
      <c r="K361" s="224"/>
      <c r="L361" s="224"/>
      <c r="M361" s="224"/>
      <c r="N361" s="224"/>
      <c r="O361" s="224"/>
      <c r="P361" s="224"/>
    </row>
    <row r="362" spans="1:16" s="1" customFormat="1" x14ac:dyDescent="0.25">
      <c r="A362" s="179" t="s">
        <v>157</v>
      </c>
      <c r="B362" s="180"/>
      <c r="C362" s="180"/>
      <c r="D362" s="180"/>
      <c r="E362" s="180"/>
      <c r="F362" s="181"/>
      <c r="G362" s="224">
        <v>2025</v>
      </c>
      <c r="H362" s="224"/>
      <c r="I362" s="224"/>
      <c r="J362" s="224"/>
      <c r="K362" s="179">
        <v>2024</v>
      </c>
      <c r="L362" s="180"/>
      <c r="M362" s="180"/>
      <c r="N362" s="180"/>
      <c r="O362" s="180"/>
      <c r="P362" s="181"/>
    </row>
    <row r="363" spans="1:16" s="1" customFormat="1" x14ac:dyDescent="0.25">
      <c r="A363" s="216" t="s">
        <v>63</v>
      </c>
      <c r="B363" s="217"/>
      <c r="C363" s="217"/>
      <c r="D363" s="217"/>
      <c r="E363" s="217"/>
      <c r="F363" s="218"/>
      <c r="G363" s="219">
        <f>L217</f>
        <v>3659283.77</v>
      </c>
      <c r="H363" s="220"/>
      <c r="I363" s="220"/>
      <c r="J363" s="221"/>
      <c r="K363" s="219">
        <v>-289192.05</v>
      </c>
      <c r="L363" s="220"/>
      <c r="M363" s="220"/>
      <c r="N363" s="220"/>
      <c r="O363" s="220"/>
      <c r="P363" s="221"/>
    </row>
    <row r="364" spans="1:16" s="1" customFormat="1" x14ac:dyDescent="0.25">
      <c r="A364" s="216" t="s">
        <v>62</v>
      </c>
      <c r="B364" s="217"/>
      <c r="C364" s="217"/>
      <c r="D364" s="217"/>
      <c r="E364" s="217"/>
      <c r="F364" s="218"/>
      <c r="G364" s="219">
        <f>L219</f>
        <v>874125038.25999999</v>
      </c>
      <c r="H364" s="220"/>
      <c r="I364" s="220"/>
      <c r="J364" s="221"/>
      <c r="K364" s="219">
        <v>585869808.95000005</v>
      </c>
      <c r="L364" s="220"/>
      <c r="M364" s="220"/>
      <c r="N364" s="220"/>
      <c r="O364" s="220"/>
      <c r="P364" s="221"/>
    </row>
    <row r="365" spans="1:16" s="1" customFormat="1" x14ac:dyDescent="0.25">
      <c r="A365" s="216" t="s">
        <v>64</v>
      </c>
      <c r="B365" s="217"/>
      <c r="C365" s="217"/>
      <c r="D365" s="217"/>
      <c r="E365" s="217"/>
      <c r="F365" s="218"/>
      <c r="G365" s="219">
        <v>0</v>
      </c>
      <c r="H365" s="220"/>
      <c r="I365" s="220"/>
      <c r="J365" s="221"/>
      <c r="K365" s="219">
        <v>0</v>
      </c>
      <c r="L365" s="220"/>
      <c r="M365" s="220"/>
      <c r="N365" s="220"/>
      <c r="O365" s="220"/>
      <c r="P365" s="221"/>
    </row>
    <row r="366" spans="1:16" s="1" customFormat="1" x14ac:dyDescent="0.25">
      <c r="A366" s="216" t="s">
        <v>219</v>
      </c>
      <c r="B366" s="217"/>
      <c r="C366" s="217"/>
      <c r="D366" s="217"/>
      <c r="E366" s="217"/>
      <c r="F366" s="218"/>
      <c r="G366" s="219">
        <v>0</v>
      </c>
      <c r="H366" s="220"/>
      <c r="I366" s="220"/>
      <c r="J366" s="221"/>
      <c r="K366" s="219">
        <v>0</v>
      </c>
      <c r="L366" s="220"/>
      <c r="M366" s="220"/>
      <c r="N366" s="220"/>
      <c r="O366" s="220"/>
      <c r="P366" s="221"/>
    </row>
    <row r="367" spans="1:16" s="1" customFormat="1" x14ac:dyDescent="0.25">
      <c r="A367" s="216" t="s">
        <v>220</v>
      </c>
      <c r="B367" s="217"/>
      <c r="C367" s="217"/>
      <c r="D367" s="217"/>
      <c r="E367" s="217"/>
      <c r="F367" s="218"/>
      <c r="G367" s="219">
        <v>0</v>
      </c>
      <c r="H367" s="220"/>
      <c r="I367" s="220"/>
      <c r="J367" s="221"/>
      <c r="K367" s="219">
        <v>0</v>
      </c>
      <c r="L367" s="220"/>
      <c r="M367" s="220"/>
      <c r="N367" s="220"/>
      <c r="O367" s="220"/>
      <c r="P367" s="221"/>
    </row>
    <row r="368" spans="1:16" s="1" customFormat="1" ht="16.5" customHeight="1" x14ac:dyDescent="0.25">
      <c r="A368" s="216" t="s">
        <v>221</v>
      </c>
      <c r="B368" s="217"/>
      <c r="C368" s="217"/>
      <c r="D368" s="217"/>
      <c r="E368" s="217"/>
      <c r="F368" s="218"/>
      <c r="G368" s="219">
        <v>0</v>
      </c>
      <c r="H368" s="220"/>
      <c r="I368" s="220"/>
      <c r="J368" s="221"/>
      <c r="K368" s="219">
        <v>0</v>
      </c>
      <c r="L368" s="220"/>
      <c r="M368" s="220"/>
      <c r="N368" s="220"/>
      <c r="O368" s="220"/>
      <c r="P368" s="221"/>
    </row>
    <row r="369" spans="1:16" s="1" customFormat="1" x14ac:dyDescent="0.25">
      <c r="A369" s="216" t="s">
        <v>222</v>
      </c>
      <c r="B369" s="217"/>
      <c r="C369" s="217"/>
      <c r="D369" s="217"/>
      <c r="E369" s="217"/>
      <c r="F369" s="218"/>
      <c r="G369" s="219">
        <v>0</v>
      </c>
      <c r="H369" s="220"/>
      <c r="I369" s="220"/>
      <c r="J369" s="221"/>
      <c r="K369" s="219">
        <v>0</v>
      </c>
      <c r="L369" s="220"/>
      <c r="M369" s="220"/>
      <c r="N369" s="220"/>
      <c r="O369" s="220"/>
      <c r="P369" s="221"/>
    </row>
    <row r="370" spans="1:16" s="1" customFormat="1" ht="16.5" customHeight="1" x14ac:dyDescent="0.25">
      <c r="A370" s="334" t="s">
        <v>109</v>
      </c>
      <c r="B370" s="266"/>
      <c r="C370" s="266"/>
      <c r="D370" s="266"/>
      <c r="E370" s="266"/>
      <c r="F370" s="267"/>
      <c r="G370" s="371">
        <f>SUM(G363:J369)</f>
        <v>877784322.02999997</v>
      </c>
      <c r="H370" s="372"/>
      <c r="I370" s="372"/>
      <c r="J370" s="372"/>
      <c r="K370" s="372">
        <f>SUM(K363:P369)</f>
        <v>585580616.9000001</v>
      </c>
      <c r="L370" s="372"/>
      <c r="M370" s="372"/>
      <c r="N370" s="372"/>
      <c r="O370" s="372"/>
      <c r="P370" s="380"/>
    </row>
    <row r="371" spans="1:16" s="1" customFormat="1" ht="16.5" customHeight="1" x14ac:dyDescent="0.25">
      <c r="A371" s="219"/>
      <c r="B371" s="220"/>
      <c r="C371" s="220"/>
      <c r="D371" s="220"/>
      <c r="E371" s="220"/>
      <c r="F371" s="220"/>
      <c r="G371" s="220"/>
      <c r="H371" s="220"/>
      <c r="I371" s="220"/>
      <c r="J371" s="220"/>
      <c r="K371" s="220"/>
      <c r="L371" s="220"/>
      <c r="M371" s="220"/>
      <c r="N371" s="220"/>
      <c r="O371" s="220"/>
      <c r="P371" s="221"/>
    </row>
    <row r="372" spans="1:16" s="1" customFormat="1" ht="16.5" customHeight="1" x14ac:dyDescent="0.25">
      <c r="A372" s="224" t="s">
        <v>156</v>
      </c>
      <c r="B372" s="224"/>
      <c r="C372" s="224"/>
      <c r="D372" s="224"/>
      <c r="E372" s="224"/>
      <c r="F372" s="224"/>
      <c r="G372" s="224"/>
      <c r="H372" s="224"/>
      <c r="I372" s="224"/>
      <c r="J372" s="224"/>
      <c r="K372" s="224"/>
      <c r="L372" s="224"/>
      <c r="M372" s="224"/>
      <c r="N372" s="224"/>
      <c r="O372" s="224"/>
      <c r="P372" s="224"/>
    </row>
    <row r="373" spans="1:16" s="1" customFormat="1" ht="16.5" customHeight="1" x14ac:dyDescent="0.25">
      <c r="A373" s="224" t="s">
        <v>157</v>
      </c>
      <c r="B373" s="224"/>
      <c r="C373" s="224"/>
      <c r="D373" s="224"/>
      <c r="E373" s="224"/>
      <c r="F373" s="224"/>
      <c r="G373" s="224"/>
      <c r="H373" s="224"/>
      <c r="I373" s="179">
        <v>2025</v>
      </c>
      <c r="J373" s="180"/>
      <c r="K373" s="180"/>
      <c r="L373" s="224">
        <v>2024</v>
      </c>
      <c r="M373" s="224"/>
      <c r="N373" s="224"/>
      <c r="O373" s="224"/>
      <c r="P373" s="224"/>
    </row>
    <row r="374" spans="1:16" s="1" customFormat="1" ht="16.5" customHeight="1" x14ac:dyDescent="0.25">
      <c r="A374" s="230" t="s">
        <v>158</v>
      </c>
      <c r="B374" s="230"/>
      <c r="C374" s="230"/>
      <c r="D374" s="230"/>
      <c r="E374" s="230"/>
      <c r="F374" s="230"/>
      <c r="G374" s="230"/>
      <c r="H374" s="230"/>
      <c r="I374" s="335">
        <f>SUM(I375:K381)</f>
        <v>0</v>
      </c>
      <c r="J374" s="379"/>
      <c r="K374" s="379"/>
      <c r="L374" s="230">
        <f>SUM(L375:P381)</f>
        <v>376637347.01000005</v>
      </c>
      <c r="M374" s="230"/>
      <c r="N374" s="230"/>
      <c r="O374" s="230"/>
      <c r="P374" s="230"/>
    </row>
    <row r="375" spans="1:16" s="1" customFormat="1" ht="16.5" customHeight="1" x14ac:dyDescent="0.25">
      <c r="A375" s="377" t="s">
        <v>31</v>
      </c>
      <c r="B375" s="377"/>
      <c r="C375" s="377"/>
      <c r="D375" s="377"/>
      <c r="E375" s="377"/>
      <c r="F375" s="377"/>
      <c r="G375" s="377"/>
      <c r="H375" s="377"/>
      <c r="I375" s="184">
        <v>0</v>
      </c>
      <c r="J375" s="184"/>
      <c r="K375" s="219"/>
      <c r="L375" s="184">
        <v>82590326.349999994</v>
      </c>
      <c r="M375" s="184"/>
      <c r="N375" s="184"/>
      <c r="O375" s="184"/>
      <c r="P375" s="184"/>
    </row>
    <row r="376" spans="1:16" s="1" customFormat="1" ht="16.5" customHeight="1" x14ac:dyDescent="0.25">
      <c r="A376" s="377" t="s">
        <v>159</v>
      </c>
      <c r="B376" s="377"/>
      <c r="C376" s="377"/>
      <c r="D376" s="377"/>
      <c r="E376" s="377"/>
      <c r="F376" s="377"/>
      <c r="G376" s="377"/>
      <c r="H376" s="377"/>
      <c r="I376" s="184">
        <v>0</v>
      </c>
      <c r="J376" s="184"/>
      <c r="K376" s="219"/>
      <c r="L376" s="184">
        <v>0</v>
      </c>
      <c r="M376" s="184"/>
      <c r="N376" s="184"/>
      <c r="O376" s="184"/>
      <c r="P376" s="184"/>
    </row>
    <row r="377" spans="1:16" s="1" customFormat="1" ht="16.5" customHeight="1" x14ac:dyDescent="0.25">
      <c r="A377" s="377" t="s">
        <v>58</v>
      </c>
      <c r="B377" s="377"/>
      <c r="C377" s="377"/>
      <c r="D377" s="377"/>
      <c r="E377" s="377"/>
      <c r="F377" s="377"/>
      <c r="G377" s="377"/>
      <c r="H377" s="377"/>
      <c r="I377" s="184">
        <v>0</v>
      </c>
      <c r="J377" s="184"/>
      <c r="K377" s="219"/>
      <c r="L377" s="184">
        <v>415869649.11000001</v>
      </c>
      <c r="M377" s="184"/>
      <c r="N377" s="184"/>
      <c r="O377" s="184"/>
      <c r="P377" s="184"/>
    </row>
    <row r="378" spans="1:16" s="1" customFormat="1" ht="16.5" customHeight="1" x14ac:dyDescent="0.25">
      <c r="A378" s="377" t="s">
        <v>21</v>
      </c>
      <c r="B378" s="377"/>
      <c r="C378" s="377"/>
      <c r="D378" s="377"/>
      <c r="E378" s="377"/>
      <c r="F378" s="377"/>
      <c r="G378" s="377"/>
      <c r="H378" s="377"/>
      <c r="I378" s="184">
        <v>0</v>
      </c>
      <c r="J378" s="184"/>
      <c r="K378" s="219"/>
      <c r="L378" s="184">
        <v>0</v>
      </c>
      <c r="M378" s="184"/>
      <c r="N378" s="184"/>
      <c r="O378" s="184"/>
      <c r="P378" s="184"/>
    </row>
    <row r="379" spans="1:16" s="1" customFormat="1" ht="16.5" customHeight="1" x14ac:dyDescent="0.25">
      <c r="A379" s="377" t="s">
        <v>223</v>
      </c>
      <c r="B379" s="377"/>
      <c r="C379" s="377"/>
      <c r="D379" s="377"/>
      <c r="E379" s="377"/>
      <c r="F379" s="377"/>
      <c r="G379" s="377"/>
      <c r="H379" s="377"/>
      <c r="I379" s="184">
        <v>0</v>
      </c>
      <c r="J379" s="184"/>
      <c r="K379" s="219"/>
      <c r="L379" s="184">
        <v>-29018428.09</v>
      </c>
      <c r="M379" s="184"/>
      <c r="N379" s="184"/>
      <c r="O379" s="184"/>
      <c r="P379" s="184"/>
    </row>
    <row r="380" spans="1:16" s="1" customFormat="1" ht="16.5" customHeight="1" x14ac:dyDescent="0.25">
      <c r="A380" s="377" t="s">
        <v>224</v>
      </c>
      <c r="B380" s="377"/>
      <c r="C380" s="377"/>
      <c r="D380" s="377"/>
      <c r="E380" s="377"/>
      <c r="F380" s="377"/>
      <c r="G380" s="377"/>
      <c r="H380" s="377"/>
      <c r="I380" s="184">
        <v>0</v>
      </c>
      <c r="J380" s="184"/>
      <c r="K380" s="219"/>
      <c r="L380" s="184">
        <v>-92804200.359999999</v>
      </c>
      <c r="M380" s="184"/>
      <c r="N380" s="184"/>
      <c r="O380" s="184"/>
      <c r="P380" s="184"/>
    </row>
    <row r="381" spans="1:16" s="1" customFormat="1" ht="16.5" customHeight="1" x14ac:dyDescent="0.25">
      <c r="A381" s="377" t="s">
        <v>202</v>
      </c>
      <c r="B381" s="377"/>
      <c r="C381" s="377"/>
      <c r="D381" s="377"/>
      <c r="E381" s="377"/>
      <c r="F381" s="377"/>
      <c r="G381" s="377"/>
      <c r="H381" s="377"/>
      <c r="I381" s="184">
        <v>0</v>
      </c>
      <c r="J381" s="184"/>
      <c r="K381" s="219"/>
      <c r="L381" s="184">
        <v>0</v>
      </c>
      <c r="M381" s="184"/>
      <c r="N381" s="184"/>
      <c r="O381" s="184"/>
      <c r="P381" s="184"/>
    </row>
    <row r="382" spans="1:16" s="1" customFormat="1" ht="16.5" customHeight="1" x14ac:dyDescent="0.25">
      <c r="A382" s="230" t="s">
        <v>160</v>
      </c>
      <c r="B382" s="230"/>
      <c r="C382" s="230"/>
      <c r="D382" s="230"/>
      <c r="E382" s="230"/>
      <c r="F382" s="230"/>
      <c r="G382" s="230"/>
      <c r="H382" s="230"/>
      <c r="I382" s="230">
        <f>SUM(I383:K390)</f>
        <v>23631080.830000002</v>
      </c>
      <c r="J382" s="230"/>
      <c r="K382" s="335"/>
      <c r="L382" s="230">
        <f>SUM(L383:P390)</f>
        <v>200498722.98000002</v>
      </c>
      <c r="M382" s="230"/>
      <c r="N382" s="230"/>
      <c r="O382" s="230"/>
      <c r="P382" s="230"/>
    </row>
    <row r="383" spans="1:16" s="1" customFormat="1" ht="16.5" customHeight="1" x14ac:dyDescent="0.25">
      <c r="A383" s="377" t="s">
        <v>161</v>
      </c>
      <c r="B383" s="377"/>
      <c r="C383" s="377"/>
      <c r="D383" s="377"/>
      <c r="E383" s="377"/>
      <c r="F383" s="377"/>
      <c r="G383" s="377"/>
      <c r="H383" s="377"/>
      <c r="I383" s="184">
        <v>154148.31</v>
      </c>
      <c r="J383" s="184"/>
      <c r="K383" s="219"/>
      <c r="L383" s="184">
        <v>4473390.88</v>
      </c>
      <c r="M383" s="184"/>
      <c r="N383" s="184"/>
      <c r="O383" s="184"/>
      <c r="P383" s="184"/>
    </row>
    <row r="384" spans="1:16" s="1" customFormat="1" ht="16.5" customHeight="1" x14ac:dyDescent="0.25">
      <c r="A384" s="377" t="s">
        <v>48</v>
      </c>
      <c r="B384" s="377"/>
      <c r="C384" s="377"/>
      <c r="D384" s="377"/>
      <c r="E384" s="377"/>
      <c r="F384" s="377"/>
      <c r="G384" s="377"/>
      <c r="H384" s="377"/>
      <c r="I384" s="184">
        <v>55834.13</v>
      </c>
      <c r="J384" s="184"/>
      <c r="K384" s="219"/>
      <c r="L384" s="184">
        <v>292692.90999999997</v>
      </c>
      <c r="M384" s="184"/>
      <c r="N384" s="184"/>
      <c r="O384" s="184"/>
      <c r="P384" s="184"/>
    </row>
    <row r="385" spans="1:16" s="1" customFormat="1" ht="16.5" customHeight="1" x14ac:dyDescent="0.25">
      <c r="A385" s="377" t="s">
        <v>55</v>
      </c>
      <c r="B385" s="377"/>
      <c r="C385" s="377"/>
      <c r="D385" s="377"/>
      <c r="E385" s="377"/>
      <c r="F385" s="377"/>
      <c r="G385" s="377"/>
      <c r="H385" s="377"/>
      <c r="I385" s="184">
        <v>0</v>
      </c>
      <c r="J385" s="184"/>
      <c r="K385" s="219"/>
      <c r="L385" s="184">
        <v>-126723.06</v>
      </c>
      <c r="M385" s="184"/>
      <c r="N385" s="184"/>
      <c r="O385" s="184"/>
      <c r="P385" s="184"/>
    </row>
    <row r="386" spans="1:16" s="1" customFormat="1" ht="16.5" customHeight="1" x14ac:dyDescent="0.25">
      <c r="A386" s="377" t="s">
        <v>162</v>
      </c>
      <c r="B386" s="377"/>
      <c r="C386" s="377"/>
      <c r="D386" s="377"/>
      <c r="E386" s="377"/>
      <c r="F386" s="377"/>
      <c r="G386" s="377"/>
      <c r="H386" s="377"/>
      <c r="I386" s="184">
        <v>819072</v>
      </c>
      <c r="J386" s="184"/>
      <c r="K386" s="219"/>
      <c r="L386" s="184">
        <v>34209697.689999998</v>
      </c>
      <c r="M386" s="184"/>
      <c r="N386" s="184"/>
      <c r="O386" s="184"/>
      <c r="P386" s="184"/>
    </row>
    <row r="387" spans="1:16" s="1" customFormat="1" ht="16.5" customHeight="1" x14ac:dyDescent="0.25">
      <c r="A387" s="377" t="s">
        <v>49</v>
      </c>
      <c r="B387" s="377"/>
      <c r="C387" s="377"/>
      <c r="D387" s="377"/>
      <c r="E387" s="377"/>
      <c r="F387" s="377"/>
      <c r="G387" s="377"/>
      <c r="H387" s="377"/>
      <c r="I387" s="184">
        <v>0</v>
      </c>
      <c r="J387" s="184"/>
      <c r="K387" s="219"/>
      <c r="L387" s="184">
        <v>-316997.5</v>
      </c>
      <c r="M387" s="184"/>
      <c r="N387" s="184"/>
      <c r="O387" s="184"/>
      <c r="P387" s="184"/>
    </row>
    <row r="388" spans="1:16" s="1" customFormat="1" ht="16.5" customHeight="1" x14ac:dyDescent="0.25">
      <c r="A388" s="377" t="s">
        <v>46</v>
      </c>
      <c r="B388" s="377"/>
      <c r="C388" s="377"/>
      <c r="D388" s="377"/>
      <c r="E388" s="377"/>
      <c r="F388" s="377"/>
      <c r="G388" s="377"/>
      <c r="H388" s="377"/>
      <c r="I388" s="184">
        <v>22602026.390000001</v>
      </c>
      <c r="J388" s="184"/>
      <c r="K388" s="219"/>
      <c r="L388" s="184">
        <v>161966662.06</v>
      </c>
      <c r="M388" s="184"/>
      <c r="N388" s="184"/>
      <c r="O388" s="184"/>
      <c r="P388" s="184"/>
    </row>
    <row r="389" spans="1:16" s="1" customFormat="1" ht="16.5" customHeight="1" x14ac:dyDescent="0.25">
      <c r="A389" s="377" t="s">
        <v>50</v>
      </c>
      <c r="B389" s="377"/>
      <c r="C389" s="377"/>
      <c r="D389" s="377"/>
      <c r="E389" s="377"/>
      <c r="F389" s="377"/>
      <c r="G389" s="377"/>
      <c r="H389" s="377"/>
      <c r="I389" s="184">
        <v>0</v>
      </c>
      <c r="J389" s="184"/>
      <c r="K389" s="219"/>
      <c r="L389" s="184">
        <v>0</v>
      </c>
      <c r="M389" s="184"/>
      <c r="N389" s="184"/>
      <c r="O389" s="184"/>
      <c r="P389" s="184"/>
    </row>
    <row r="390" spans="1:16" s="1" customFormat="1" ht="16.5" customHeight="1" x14ac:dyDescent="0.25">
      <c r="A390" s="377" t="s">
        <v>329</v>
      </c>
      <c r="B390" s="377"/>
      <c r="C390" s="377"/>
      <c r="D390" s="377"/>
      <c r="E390" s="377"/>
      <c r="F390" s="377"/>
      <c r="G390" s="377"/>
      <c r="H390" s="377"/>
      <c r="I390" s="184">
        <v>0</v>
      </c>
      <c r="J390" s="184"/>
      <c r="K390" s="219"/>
      <c r="L390" s="184">
        <v>0</v>
      </c>
      <c r="M390" s="184"/>
      <c r="N390" s="184"/>
      <c r="O390" s="184"/>
      <c r="P390" s="184"/>
    </row>
    <row r="391" spans="1:16" s="1" customFormat="1" ht="16.5" customHeight="1" x14ac:dyDescent="0.25">
      <c r="A391" s="230" t="s">
        <v>163</v>
      </c>
      <c r="B391" s="230"/>
      <c r="C391" s="230"/>
      <c r="D391" s="230"/>
      <c r="E391" s="230"/>
      <c r="F391" s="230"/>
      <c r="G391" s="230"/>
      <c r="H391" s="230"/>
      <c r="I391" s="230">
        <f>7547.54</f>
        <v>7547.54</v>
      </c>
      <c r="J391" s="230"/>
      <c r="K391" s="335"/>
      <c r="L391" s="230">
        <f>11253932.17</f>
        <v>11253932.17</v>
      </c>
      <c r="M391" s="230"/>
      <c r="N391" s="230"/>
      <c r="O391" s="230"/>
      <c r="P391" s="230"/>
    </row>
    <row r="392" spans="1:16" s="1" customFormat="1" ht="16.5" customHeight="1" x14ac:dyDescent="0.25">
      <c r="A392" s="179" t="s">
        <v>109</v>
      </c>
      <c r="B392" s="180"/>
      <c r="C392" s="180"/>
      <c r="D392" s="180"/>
      <c r="E392" s="180"/>
      <c r="F392" s="180"/>
      <c r="G392" s="180"/>
      <c r="H392" s="181"/>
      <c r="I392" s="378">
        <f>+I374+I382+I391</f>
        <v>23638628.370000001</v>
      </c>
      <c r="J392" s="378"/>
      <c r="K392" s="371"/>
      <c r="L392" s="378">
        <f>+L374+L382+L391</f>
        <v>588390002.15999997</v>
      </c>
      <c r="M392" s="378"/>
      <c r="N392" s="378"/>
      <c r="O392" s="378"/>
      <c r="P392" s="378"/>
    </row>
    <row r="393" spans="1:16" s="1" customFormat="1" ht="16.5" customHeight="1" x14ac:dyDescent="0.25">
      <c r="A393" s="219"/>
      <c r="B393" s="220"/>
      <c r="C393" s="220"/>
      <c r="D393" s="220"/>
      <c r="E393" s="220"/>
      <c r="F393" s="220"/>
      <c r="G393" s="220"/>
      <c r="H393" s="220"/>
      <c r="I393" s="220"/>
      <c r="J393" s="220"/>
      <c r="K393" s="220"/>
      <c r="L393" s="220"/>
      <c r="M393" s="220"/>
      <c r="N393" s="220"/>
      <c r="O393" s="220"/>
      <c r="P393" s="221"/>
    </row>
    <row r="394" spans="1:16" s="1" customFormat="1" ht="16.5" customHeight="1" x14ac:dyDescent="0.25">
      <c r="A394" s="179" t="s">
        <v>203</v>
      </c>
      <c r="B394" s="180"/>
      <c r="C394" s="180"/>
      <c r="D394" s="180"/>
      <c r="E394" s="180"/>
      <c r="F394" s="180"/>
      <c r="G394" s="180"/>
      <c r="H394" s="180"/>
      <c r="I394" s="180"/>
      <c r="J394" s="180"/>
      <c r="K394" s="180"/>
      <c r="L394" s="180"/>
      <c r="M394" s="180"/>
      <c r="N394" s="180"/>
      <c r="O394" s="180"/>
      <c r="P394" s="181"/>
    </row>
    <row r="395" spans="1:16" s="1" customFormat="1" ht="16.5" customHeight="1" x14ac:dyDescent="0.25">
      <c r="A395" s="224" t="s">
        <v>157</v>
      </c>
      <c r="B395" s="224"/>
      <c r="C395" s="224"/>
      <c r="D395" s="224"/>
      <c r="E395" s="224"/>
      <c r="F395" s="224"/>
      <c r="G395" s="224"/>
      <c r="H395" s="224"/>
      <c r="I395" s="179">
        <v>2025</v>
      </c>
      <c r="J395" s="180"/>
      <c r="K395" s="180"/>
      <c r="L395" s="224">
        <v>2024</v>
      </c>
      <c r="M395" s="224"/>
      <c r="N395" s="224"/>
      <c r="O395" s="224"/>
      <c r="P395" s="224"/>
    </row>
    <row r="396" spans="1:16" s="1" customFormat="1" ht="21" customHeight="1" x14ac:dyDescent="0.25">
      <c r="A396" s="70" t="s">
        <v>164</v>
      </c>
      <c r="B396" s="70"/>
      <c r="C396" s="70"/>
      <c r="D396" s="70"/>
      <c r="E396" s="70"/>
      <c r="F396" s="70"/>
      <c r="G396" s="70"/>
      <c r="H396" s="70"/>
      <c r="I396" s="166">
        <f>+I404-I400</f>
        <v>399760700.42000008</v>
      </c>
      <c r="J396" s="166"/>
      <c r="K396" s="166"/>
      <c r="L396" s="166">
        <f>+L404-L400</f>
        <v>311558071.57000017</v>
      </c>
      <c r="M396" s="166"/>
      <c r="N396" s="166"/>
      <c r="O396" s="166"/>
      <c r="P396" s="166"/>
    </row>
    <row r="397" spans="1:16" s="1" customFormat="1" ht="15" customHeight="1" x14ac:dyDescent="0.25">
      <c r="A397" s="48" t="s">
        <v>368</v>
      </c>
      <c r="B397" s="48"/>
      <c r="C397" s="48"/>
      <c r="D397" s="48"/>
      <c r="E397" s="48"/>
      <c r="F397" s="48"/>
      <c r="G397" s="48"/>
      <c r="H397" s="48"/>
      <c r="I397" s="230">
        <v>0</v>
      </c>
      <c r="J397" s="230"/>
      <c r="K397" s="230"/>
      <c r="L397" s="230"/>
      <c r="M397" s="230"/>
      <c r="N397" s="230"/>
      <c r="O397" s="230"/>
      <c r="P397" s="230"/>
    </row>
    <row r="398" spans="1:16" s="1" customFormat="1" x14ac:dyDescent="0.25">
      <c r="A398" s="175" t="s">
        <v>15</v>
      </c>
      <c r="B398" s="175"/>
      <c r="C398" s="175"/>
      <c r="D398" s="175"/>
      <c r="E398" s="175"/>
      <c r="F398" s="175"/>
      <c r="G398" s="175"/>
      <c r="H398" s="175"/>
      <c r="I398" s="184">
        <v>0</v>
      </c>
      <c r="J398" s="184"/>
      <c r="K398" s="184"/>
      <c r="L398" s="184"/>
      <c r="M398" s="184"/>
      <c r="N398" s="184"/>
      <c r="O398" s="184"/>
      <c r="P398" s="184"/>
    </row>
    <row r="399" spans="1:16" s="1" customFormat="1" x14ac:dyDescent="0.25">
      <c r="A399" s="175" t="s">
        <v>16</v>
      </c>
      <c r="B399" s="175"/>
      <c r="C399" s="175"/>
      <c r="D399" s="175"/>
      <c r="E399" s="175"/>
      <c r="F399" s="175"/>
      <c r="G399" s="175"/>
      <c r="H399" s="175"/>
      <c r="I399" s="184">
        <v>0</v>
      </c>
      <c r="J399" s="184"/>
      <c r="K399" s="184"/>
      <c r="L399" s="184"/>
      <c r="M399" s="184"/>
      <c r="N399" s="184"/>
      <c r="O399" s="184"/>
      <c r="P399" s="184"/>
    </row>
    <row r="400" spans="1:16" s="1" customFormat="1" x14ac:dyDescent="0.25">
      <c r="A400" s="175" t="s">
        <v>17</v>
      </c>
      <c r="B400" s="175"/>
      <c r="C400" s="175"/>
      <c r="D400" s="175"/>
      <c r="E400" s="175"/>
      <c r="F400" s="175"/>
      <c r="G400" s="175"/>
      <c r="H400" s="175"/>
      <c r="I400" s="184">
        <v>814439216.71000004</v>
      </c>
      <c r="J400" s="184"/>
      <c r="K400" s="184"/>
      <c r="L400" s="26">
        <v>3927878451.0599999</v>
      </c>
      <c r="M400" s="26"/>
      <c r="N400" s="26"/>
      <c r="O400" s="26"/>
      <c r="P400" s="26"/>
    </row>
    <row r="401" spans="1:16" s="1" customFormat="1" x14ac:dyDescent="0.25">
      <c r="A401" s="175" t="s">
        <v>18</v>
      </c>
      <c r="B401" s="175"/>
      <c r="C401" s="175"/>
      <c r="D401" s="175"/>
      <c r="E401" s="175"/>
      <c r="F401" s="175"/>
      <c r="G401" s="175"/>
      <c r="H401" s="175"/>
      <c r="I401" s="26">
        <v>0</v>
      </c>
      <c r="J401" s="26"/>
      <c r="K401" s="26"/>
      <c r="L401" s="26"/>
      <c r="M401" s="26"/>
      <c r="N401" s="26"/>
      <c r="O401" s="26"/>
      <c r="P401" s="26"/>
    </row>
    <row r="402" spans="1:16" s="1" customFormat="1" x14ac:dyDescent="0.25">
      <c r="A402" s="175" t="s">
        <v>225</v>
      </c>
      <c r="B402" s="175"/>
      <c r="C402" s="175"/>
      <c r="D402" s="175"/>
      <c r="E402" s="175"/>
      <c r="F402" s="175"/>
      <c r="G402" s="175"/>
      <c r="H402" s="175"/>
      <c r="I402" s="26">
        <v>0</v>
      </c>
      <c r="J402" s="26"/>
      <c r="K402" s="26"/>
      <c r="L402" s="26"/>
      <c r="M402" s="26"/>
      <c r="N402" s="26"/>
      <c r="O402" s="26"/>
      <c r="P402" s="26"/>
    </row>
    <row r="403" spans="1:16" s="1" customFormat="1" x14ac:dyDescent="0.25">
      <c r="A403" s="175" t="s">
        <v>19</v>
      </c>
      <c r="B403" s="175"/>
      <c r="C403" s="175"/>
      <c r="D403" s="175"/>
      <c r="E403" s="175"/>
      <c r="F403" s="175"/>
      <c r="G403" s="175"/>
      <c r="H403" s="175"/>
      <c r="I403" s="26">
        <v>0</v>
      </c>
      <c r="J403" s="26"/>
      <c r="K403" s="26"/>
      <c r="L403" s="26"/>
      <c r="M403" s="26"/>
      <c r="N403" s="26"/>
      <c r="O403" s="26"/>
      <c r="P403" s="26"/>
    </row>
    <row r="404" spans="1:16" s="1" customFormat="1" x14ac:dyDescent="0.25">
      <c r="A404" s="70" t="s">
        <v>193</v>
      </c>
      <c r="B404" s="70"/>
      <c r="C404" s="70"/>
      <c r="D404" s="70"/>
      <c r="E404" s="70"/>
      <c r="F404" s="70"/>
      <c r="G404" s="70"/>
      <c r="H404" s="70"/>
      <c r="I404" s="166">
        <v>1214199917.1300001</v>
      </c>
      <c r="J404" s="166"/>
      <c r="K404" s="166"/>
      <c r="L404" s="166">
        <v>4239436522.6300001</v>
      </c>
      <c r="M404" s="166"/>
      <c r="N404" s="166"/>
      <c r="O404" s="166"/>
      <c r="P404" s="166"/>
    </row>
    <row r="405" spans="1:16" s="1" customFormat="1" ht="15" customHeight="1" x14ac:dyDescent="0.25">
      <c r="A405" s="106"/>
      <c r="B405" s="107"/>
      <c r="C405" s="107"/>
      <c r="D405" s="107"/>
      <c r="E405" s="107"/>
      <c r="F405" s="107"/>
      <c r="G405" s="107"/>
      <c r="H405" s="107"/>
      <c r="I405" s="107"/>
      <c r="J405" s="107"/>
      <c r="K405" s="107"/>
      <c r="L405" s="107"/>
      <c r="M405" s="107"/>
      <c r="N405" s="107"/>
      <c r="O405" s="107"/>
      <c r="P405" s="108"/>
    </row>
    <row r="406" spans="1:16" s="1" customFormat="1" ht="29.25" customHeight="1" x14ac:dyDescent="0.25">
      <c r="A406" s="248" t="s">
        <v>165</v>
      </c>
      <c r="B406" s="248"/>
      <c r="C406" s="248"/>
      <c r="D406" s="248"/>
      <c r="E406" s="248"/>
      <c r="F406" s="248"/>
      <c r="G406" s="248"/>
      <c r="H406" s="248"/>
      <c r="I406" s="248"/>
      <c r="J406" s="248"/>
      <c r="K406" s="248"/>
      <c r="L406" s="248"/>
      <c r="M406" s="248"/>
      <c r="N406" s="248"/>
      <c r="O406" s="248"/>
      <c r="P406" s="248"/>
    </row>
    <row r="407" spans="1:16" s="1" customFormat="1" ht="27.75" customHeight="1" x14ac:dyDescent="0.25">
      <c r="A407" s="248"/>
      <c r="B407" s="248"/>
      <c r="C407" s="248"/>
      <c r="D407" s="248"/>
      <c r="E407" s="248"/>
      <c r="F407" s="248"/>
      <c r="G407" s="248"/>
      <c r="H407" s="248"/>
      <c r="I407" s="248"/>
      <c r="J407" s="248"/>
      <c r="K407" s="248"/>
      <c r="L407" s="248"/>
      <c r="M407" s="248"/>
      <c r="N407" s="248"/>
      <c r="O407" s="248"/>
      <c r="P407" s="248"/>
    </row>
    <row r="408" spans="1:16" s="1" customFormat="1" ht="12" customHeight="1" x14ac:dyDescent="0.25">
      <c r="A408" s="343"/>
      <c r="B408" s="344"/>
      <c r="C408" s="344"/>
      <c r="D408" s="344"/>
      <c r="E408" s="344"/>
      <c r="F408" s="344"/>
      <c r="G408" s="344"/>
      <c r="H408" s="344"/>
      <c r="I408" s="344"/>
      <c r="J408" s="344"/>
      <c r="K408" s="344"/>
      <c r="L408" s="344"/>
      <c r="M408" s="344"/>
      <c r="N408" s="344"/>
      <c r="O408" s="344"/>
      <c r="P408" s="345"/>
    </row>
    <row r="409" spans="1:16" s="1" customFormat="1" ht="18.75" x14ac:dyDescent="0.25">
      <c r="A409" s="237" t="s">
        <v>226</v>
      </c>
      <c r="B409" s="238"/>
      <c r="C409" s="238"/>
      <c r="D409" s="238"/>
      <c r="E409" s="238"/>
      <c r="F409" s="238"/>
      <c r="G409" s="238"/>
      <c r="H409" s="238"/>
      <c r="I409" s="238"/>
      <c r="J409" s="238"/>
      <c r="K409" s="238"/>
      <c r="L409" s="238"/>
      <c r="M409" s="238"/>
      <c r="N409" s="238"/>
      <c r="O409" s="238"/>
      <c r="P409" s="239"/>
    </row>
    <row r="410" spans="1:16" s="1" customFormat="1" ht="19.5" customHeight="1" x14ac:dyDescent="0.25">
      <c r="A410" s="210" t="s">
        <v>80</v>
      </c>
      <c r="B410" s="211"/>
      <c r="C410" s="211"/>
      <c r="D410" s="211"/>
      <c r="E410" s="211"/>
      <c r="F410" s="211"/>
      <c r="G410" s="211"/>
      <c r="H410" s="211"/>
      <c r="I410" s="211"/>
      <c r="J410" s="211"/>
      <c r="K410" s="211"/>
      <c r="L410" s="211"/>
      <c r="M410" s="211"/>
      <c r="N410" s="211"/>
      <c r="O410" s="211"/>
      <c r="P410" s="212"/>
    </row>
    <row r="411" spans="1:16" s="1" customFormat="1" ht="21.75" customHeight="1" x14ac:dyDescent="0.25">
      <c r="A411" s="232" t="s">
        <v>384</v>
      </c>
      <c r="B411" s="233"/>
      <c r="C411" s="233"/>
      <c r="D411" s="233"/>
      <c r="E411" s="233"/>
      <c r="F411" s="233"/>
      <c r="G411" s="233"/>
      <c r="H411" s="233"/>
      <c r="I411" s="233"/>
      <c r="J411" s="233"/>
      <c r="K411" s="233"/>
      <c r="L411" s="233"/>
      <c r="M411" s="233"/>
      <c r="N411" s="233"/>
      <c r="O411" s="233"/>
      <c r="P411" s="234"/>
    </row>
    <row r="412" spans="1:16" s="1" customFormat="1" ht="21.75" customHeight="1" x14ac:dyDescent="0.25">
      <c r="A412" s="198" t="s">
        <v>227</v>
      </c>
      <c r="B412" s="199"/>
      <c r="C412" s="199"/>
      <c r="D412" s="199"/>
      <c r="E412" s="199"/>
      <c r="F412" s="199"/>
      <c r="G412" s="199"/>
      <c r="H412" s="199"/>
      <c r="I412" s="199"/>
      <c r="J412" s="199"/>
      <c r="K412" s="199"/>
      <c r="L412" s="199"/>
      <c r="M412" s="199"/>
      <c r="N412" s="199"/>
      <c r="O412" s="199"/>
      <c r="P412" s="200"/>
    </row>
    <row r="413" spans="1:16" s="1" customFormat="1" x14ac:dyDescent="0.25">
      <c r="A413" s="334" t="s">
        <v>157</v>
      </c>
      <c r="B413" s="266"/>
      <c r="C413" s="266"/>
      <c r="D413" s="266"/>
      <c r="E413" s="266"/>
      <c r="F413" s="266"/>
      <c r="G413" s="266"/>
      <c r="H413" s="266"/>
      <c r="I413" s="266"/>
      <c r="J413" s="266"/>
      <c r="K413" s="266"/>
      <c r="L413" s="266">
        <v>2025</v>
      </c>
      <c r="M413" s="266"/>
      <c r="N413" s="266"/>
      <c r="O413" s="266"/>
      <c r="P413" s="267"/>
    </row>
    <row r="414" spans="1:16" s="1" customFormat="1" ht="23.25" customHeight="1" x14ac:dyDescent="0.25">
      <c r="A414" s="52" t="s">
        <v>228</v>
      </c>
      <c r="B414" s="52"/>
      <c r="C414" s="52"/>
      <c r="D414" s="52"/>
      <c r="E414" s="52"/>
      <c r="F414" s="52"/>
      <c r="G414" s="52"/>
      <c r="H414" s="52"/>
      <c r="I414" s="52"/>
      <c r="J414" s="52"/>
      <c r="K414" s="52"/>
      <c r="L414" s="246">
        <v>1214199917.1300001</v>
      </c>
      <c r="M414" s="246"/>
      <c r="N414" s="246"/>
      <c r="O414" s="246"/>
      <c r="P414" s="246"/>
    </row>
    <row r="415" spans="1:16" s="1" customFormat="1" x14ac:dyDescent="0.25">
      <c r="A415" s="247" t="s">
        <v>278</v>
      </c>
      <c r="B415" s="247"/>
      <c r="C415" s="247"/>
      <c r="D415" s="247"/>
      <c r="E415" s="247"/>
      <c r="F415" s="247"/>
      <c r="G415" s="247"/>
      <c r="H415" s="247"/>
      <c r="I415" s="247"/>
      <c r="J415" s="247"/>
      <c r="K415" s="247"/>
      <c r="L415" s="240">
        <f>SUM(L416:P421)</f>
        <v>0</v>
      </c>
      <c r="M415" s="240"/>
      <c r="N415" s="240"/>
      <c r="O415" s="240"/>
      <c r="P415" s="240"/>
    </row>
    <row r="416" spans="1:16" s="1" customFormat="1" x14ac:dyDescent="0.25">
      <c r="A416" s="48" t="s">
        <v>229</v>
      </c>
      <c r="B416" s="48"/>
      <c r="C416" s="48"/>
      <c r="D416" s="48"/>
      <c r="E416" s="48"/>
      <c r="F416" s="48"/>
      <c r="G416" s="48"/>
      <c r="H416" s="48"/>
      <c r="I416" s="48"/>
      <c r="J416" s="48"/>
      <c r="K416" s="48"/>
      <c r="L416" s="192">
        <v>0</v>
      </c>
      <c r="M416" s="192"/>
      <c r="N416" s="192"/>
      <c r="O416" s="192"/>
      <c r="P416" s="192"/>
    </row>
    <row r="417" spans="1:16" s="1" customFormat="1" x14ac:dyDescent="0.25">
      <c r="A417" s="48" t="s">
        <v>231</v>
      </c>
      <c r="B417" s="48"/>
      <c r="C417" s="48"/>
      <c r="D417" s="48"/>
      <c r="E417" s="48"/>
      <c r="F417" s="48"/>
      <c r="G417" s="48"/>
      <c r="H417" s="48"/>
      <c r="I417" s="48"/>
      <c r="J417" s="48"/>
      <c r="K417" s="48"/>
      <c r="L417" s="192">
        <v>0</v>
      </c>
      <c r="M417" s="192"/>
      <c r="N417" s="192"/>
      <c r="O417" s="192"/>
      <c r="P417" s="192"/>
    </row>
    <row r="418" spans="1:16" s="1" customFormat="1" x14ac:dyDescent="0.25">
      <c r="A418" s="48" t="s">
        <v>232</v>
      </c>
      <c r="B418" s="48"/>
      <c r="C418" s="48"/>
      <c r="D418" s="48"/>
      <c r="E418" s="48"/>
      <c r="F418" s="48"/>
      <c r="G418" s="48"/>
      <c r="H418" s="48"/>
      <c r="I418" s="48"/>
      <c r="J418" s="48"/>
      <c r="K418" s="48"/>
      <c r="L418" s="192">
        <v>0</v>
      </c>
      <c r="M418" s="192"/>
      <c r="N418" s="192"/>
      <c r="O418" s="192"/>
      <c r="P418" s="192"/>
    </row>
    <row r="419" spans="1:16" s="1" customFormat="1" x14ac:dyDescent="0.25">
      <c r="A419" s="175" t="s">
        <v>233</v>
      </c>
      <c r="B419" s="175"/>
      <c r="C419" s="175"/>
      <c r="D419" s="175"/>
      <c r="E419" s="175"/>
      <c r="F419" s="175"/>
      <c r="G419" s="175"/>
      <c r="H419" s="175"/>
      <c r="I419" s="175"/>
      <c r="J419" s="175"/>
      <c r="K419" s="175"/>
      <c r="L419" s="204">
        <v>0</v>
      </c>
      <c r="M419" s="205"/>
      <c r="N419" s="205"/>
      <c r="O419" s="205"/>
      <c r="P419" s="206"/>
    </row>
    <row r="420" spans="1:16" s="1" customFormat="1" x14ac:dyDescent="0.25">
      <c r="A420" s="31" t="s">
        <v>230</v>
      </c>
      <c r="B420" s="32"/>
      <c r="C420" s="32"/>
      <c r="D420" s="32"/>
      <c r="E420" s="32"/>
      <c r="F420" s="32"/>
      <c r="G420" s="32"/>
      <c r="H420" s="32"/>
      <c r="I420" s="32"/>
      <c r="J420" s="32"/>
      <c r="K420" s="33"/>
      <c r="L420" s="204">
        <v>0</v>
      </c>
      <c r="M420" s="205"/>
      <c r="N420" s="205"/>
      <c r="O420" s="205"/>
      <c r="P420" s="206"/>
    </row>
    <row r="421" spans="1:16" s="1" customFormat="1" x14ac:dyDescent="0.25">
      <c r="A421" s="175" t="s">
        <v>234</v>
      </c>
      <c r="B421" s="175"/>
      <c r="C421" s="175"/>
      <c r="D421" s="175"/>
      <c r="E421" s="175"/>
      <c r="F421" s="175"/>
      <c r="G421" s="175"/>
      <c r="H421" s="175"/>
      <c r="I421" s="175"/>
      <c r="J421" s="175"/>
      <c r="K421" s="175"/>
      <c r="L421" s="192">
        <v>0</v>
      </c>
      <c r="M421" s="192"/>
      <c r="N421" s="192"/>
      <c r="O421" s="192"/>
      <c r="P421" s="192"/>
    </row>
    <row r="422" spans="1:16" s="1" customFormat="1" x14ac:dyDescent="0.25">
      <c r="A422" s="70" t="s">
        <v>235</v>
      </c>
      <c r="B422" s="70"/>
      <c r="C422" s="70"/>
      <c r="D422" s="70"/>
      <c r="E422" s="70"/>
      <c r="F422" s="70"/>
      <c r="G422" s="70"/>
      <c r="H422" s="70"/>
      <c r="I422" s="70"/>
      <c r="J422" s="70"/>
      <c r="K422" s="70"/>
      <c r="L422" s="240">
        <f>SUM(L423:P425)</f>
        <v>0</v>
      </c>
      <c r="M422" s="240"/>
      <c r="N422" s="240"/>
      <c r="O422" s="240"/>
      <c r="P422" s="240"/>
    </row>
    <row r="423" spans="1:16" s="1" customFormat="1" ht="18" customHeight="1" x14ac:dyDescent="0.25">
      <c r="A423" s="175" t="s">
        <v>236</v>
      </c>
      <c r="B423" s="175"/>
      <c r="C423" s="175"/>
      <c r="D423" s="175"/>
      <c r="E423" s="175"/>
      <c r="F423" s="175"/>
      <c r="G423" s="175"/>
      <c r="H423" s="175"/>
      <c r="I423" s="175"/>
      <c r="J423" s="175"/>
      <c r="K423" s="175"/>
      <c r="L423" s="192">
        <v>0</v>
      </c>
      <c r="M423" s="192"/>
      <c r="N423" s="192"/>
      <c r="O423" s="192"/>
      <c r="P423" s="192"/>
    </row>
    <row r="424" spans="1:16" s="1" customFormat="1" ht="18.75" customHeight="1" x14ac:dyDescent="0.25">
      <c r="A424" s="175" t="s">
        <v>237</v>
      </c>
      <c r="B424" s="175"/>
      <c r="C424" s="175"/>
      <c r="D424" s="175"/>
      <c r="E424" s="175"/>
      <c r="F424" s="175"/>
      <c r="G424" s="175"/>
      <c r="H424" s="175"/>
      <c r="I424" s="175"/>
      <c r="J424" s="175"/>
      <c r="K424" s="175"/>
      <c r="L424" s="192">
        <v>0</v>
      </c>
      <c r="M424" s="192"/>
      <c r="N424" s="192"/>
      <c r="O424" s="192"/>
      <c r="P424" s="192"/>
    </row>
    <row r="425" spans="1:16" s="1" customFormat="1" ht="18.75" customHeight="1" x14ac:dyDescent="0.25">
      <c r="A425" s="175" t="s">
        <v>238</v>
      </c>
      <c r="B425" s="175"/>
      <c r="C425" s="175"/>
      <c r="D425" s="175"/>
      <c r="E425" s="175"/>
      <c r="F425" s="175"/>
      <c r="G425" s="175"/>
      <c r="H425" s="175"/>
      <c r="I425" s="175"/>
      <c r="J425" s="175"/>
      <c r="K425" s="175"/>
      <c r="L425" s="192">
        <v>0</v>
      </c>
      <c r="M425" s="192"/>
      <c r="N425" s="192"/>
      <c r="O425" s="192"/>
      <c r="P425" s="192"/>
    </row>
    <row r="426" spans="1:16" s="1" customFormat="1" ht="22.5" customHeight="1" x14ac:dyDescent="0.25">
      <c r="A426" s="63" t="s">
        <v>239</v>
      </c>
      <c r="B426" s="64"/>
      <c r="C426" s="64"/>
      <c r="D426" s="64"/>
      <c r="E426" s="64"/>
      <c r="F426" s="64"/>
      <c r="G426" s="64"/>
      <c r="H426" s="64"/>
      <c r="I426" s="64"/>
      <c r="J426" s="64"/>
      <c r="K426" s="65"/>
      <c r="L426" s="207">
        <f>+L414+L415-L422</f>
        <v>1214199917.1300001</v>
      </c>
      <c r="M426" s="208"/>
      <c r="N426" s="208"/>
      <c r="O426" s="208"/>
      <c r="P426" s="209"/>
    </row>
    <row r="427" spans="1:16" s="1" customFormat="1" ht="18.75" x14ac:dyDescent="0.25">
      <c r="A427" s="237" t="s">
        <v>226</v>
      </c>
      <c r="B427" s="238"/>
      <c r="C427" s="238"/>
      <c r="D427" s="238"/>
      <c r="E427" s="238"/>
      <c r="F427" s="238"/>
      <c r="G427" s="238"/>
      <c r="H427" s="238"/>
      <c r="I427" s="238"/>
      <c r="J427" s="238"/>
      <c r="K427" s="238"/>
      <c r="L427" s="238"/>
      <c r="M427" s="238"/>
      <c r="N427" s="238"/>
      <c r="O427" s="238"/>
      <c r="P427" s="239"/>
    </row>
    <row r="428" spans="1:16" s="1" customFormat="1" ht="18.75" x14ac:dyDescent="0.25">
      <c r="A428" s="210" t="s">
        <v>20</v>
      </c>
      <c r="B428" s="211"/>
      <c r="C428" s="211"/>
      <c r="D428" s="211"/>
      <c r="E428" s="211"/>
      <c r="F428" s="211"/>
      <c r="G428" s="211"/>
      <c r="H428" s="211"/>
      <c r="I428" s="211"/>
      <c r="J428" s="211"/>
      <c r="K428" s="211"/>
      <c r="L428" s="211"/>
      <c r="M428" s="211"/>
      <c r="N428" s="211"/>
      <c r="O428" s="211"/>
      <c r="P428" s="212"/>
    </row>
    <row r="429" spans="1:16" s="1" customFormat="1" ht="18.75" x14ac:dyDescent="0.25">
      <c r="A429" s="232" t="s">
        <v>384</v>
      </c>
      <c r="B429" s="233"/>
      <c r="C429" s="233"/>
      <c r="D429" s="233"/>
      <c r="E429" s="233"/>
      <c r="F429" s="233"/>
      <c r="G429" s="233"/>
      <c r="H429" s="233"/>
      <c r="I429" s="233"/>
      <c r="J429" s="233"/>
      <c r="K429" s="233"/>
      <c r="L429" s="233"/>
      <c r="M429" s="233"/>
      <c r="N429" s="233"/>
      <c r="O429" s="233"/>
      <c r="P429" s="234"/>
    </row>
    <row r="430" spans="1:16" s="1" customFormat="1" ht="18.75" x14ac:dyDescent="0.25">
      <c r="A430" s="198" t="s">
        <v>227</v>
      </c>
      <c r="B430" s="199"/>
      <c r="C430" s="199"/>
      <c r="D430" s="199"/>
      <c r="E430" s="199"/>
      <c r="F430" s="199"/>
      <c r="G430" s="199"/>
      <c r="H430" s="199"/>
      <c r="I430" s="199"/>
      <c r="J430" s="199"/>
      <c r="K430" s="199"/>
      <c r="L430" s="199"/>
      <c r="M430" s="199"/>
      <c r="N430" s="199"/>
      <c r="O430" s="199"/>
      <c r="P430" s="200"/>
    </row>
    <row r="431" spans="1:16" s="1" customFormat="1" ht="18.75" x14ac:dyDescent="0.25">
      <c r="A431" s="213"/>
      <c r="B431" s="214"/>
      <c r="C431" s="214"/>
      <c r="D431" s="214"/>
      <c r="E431" s="214"/>
      <c r="F431" s="214"/>
      <c r="G431" s="214"/>
      <c r="H431" s="214"/>
      <c r="I431" s="214"/>
      <c r="J431" s="214"/>
      <c r="K431" s="214"/>
      <c r="L431" s="214"/>
      <c r="M431" s="214"/>
      <c r="N431" s="214"/>
      <c r="O431" s="214"/>
      <c r="P431" s="215"/>
    </row>
    <row r="432" spans="1:16" s="1" customFormat="1" ht="18.75" x14ac:dyDescent="0.25">
      <c r="A432" s="121" t="s">
        <v>157</v>
      </c>
      <c r="B432" s="122"/>
      <c r="C432" s="122"/>
      <c r="D432" s="122"/>
      <c r="E432" s="122"/>
      <c r="F432" s="122"/>
      <c r="G432" s="122"/>
      <c r="H432" s="122"/>
      <c r="I432" s="122"/>
      <c r="J432" s="122"/>
      <c r="K432" s="122"/>
      <c r="L432" s="122">
        <v>2025</v>
      </c>
      <c r="M432" s="122"/>
      <c r="N432" s="122"/>
      <c r="O432" s="122"/>
      <c r="P432" s="123"/>
    </row>
    <row r="433" spans="1:17" s="1" customFormat="1" ht="18.75" x14ac:dyDescent="0.25">
      <c r="A433" s="201"/>
      <c r="B433" s="202"/>
      <c r="C433" s="202"/>
      <c r="D433" s="202"/>
      <c r="E433" s="202"/>
      <c r="F433" s="202"/>
      <c r="G433" s="202"/>
      <c r="H433" s="202"/>
      <c r="I433" s="202"/>
      <c r="J433" s="202"/>
      <c r="K433" s="202"/>
      <c r="L433" s="202"/>
      <c r="M433" s="202"/>
      <c r="N433" s="202"/>
      <c r="O433" s="202"/>
      <c r="P433" s="203"/>
    </row>
    <row r="434" spans="1:17" s="1" customFormat="1" x14ac:dyDescent="0.25">
      <c r="A434" s="235" t="s">
        <v>269</v>
      </c>
      <c r="B434" s="235"/>
      <c r="C434" s="235"/>
      <c r="D434" s="235"/>
      <c r="E434" s="235"/>
      <c r="F434" s="235"/>
      <c r="G434" s="235"/>
      <c r="H434" s="235"/>
      <c r="I434" s="235"/>
      <c r="J434" s="235"/>
      <c r="K434" s="235"/>
      <c r="L434" s="236">
        <v>931172142.79999995</v>
      </c>
      <c r="M434" s="236"/>
      <c r="N434" s="236"/>
      <c r="O434" s="236"/>
      <c r="P434" s="236"/>
    </row>
    <row r="435" spans="1:17" x14ac:dyDescent="0.25">
      <c r="A435" s="241"/>
      <c r="B435" s="241"/>
      <c r="C435" s="241"/>
      <c r="D435" s="241"/>
      <c r="E435" s="241"/>
      <c r="F435" s="241"/>
      <c r="G435" s="241"/>
      <c r="H435" s="241"/>
      <c r="I435" s="241"/>
      <c r="J435" s="241"/>
      <c r="K435" s="241"/>
      <c r="L435" s="196"/>
      <c r="M435" s="196"/>
      <c r="N435" s="196"/>
      <c r="O435" s="196"/>
      <c r="P435" s="196"/>
    </row>
    <row r="436" spans="1:17" x14ac:dyDescent="0.25">
      <c r="A436" s="70" t="s">
        <v>270</v>
      </c>
      <c r="B436" s="70"/>
      <c r="C436" s="70"/>
      <c r="D436" s="70"/>
      <c r="E436" s="70"/>
      <c r="F436" s="70"/>
      <c r="G436" s="70"/>
      <c r="H436" s="70"/>
      <c r="I436" s="70"/>
      <c r="J436" s="70"/>
      <c r="K436" s="70"/>
      <c r="L436" s="240">
        <f>SUM(L437:P457)</f>
        <v>241765498.49000001</v>
      </c>
      <c r="M436" s="240"/>
      <c r="N436" s="240"/>
      <c r="O436" s="240"/>
      <c r="P436" s="240"/>
    </row>
    <row r="437" spans="1:17" x14ac:dyDescent="0.25">
      <c r="A437" s="175" t="s">
        <v>276</v>
      </c>
      <c r="B437" s="175"/>
      <c r="C437" s="175"/>
      <c r="D437" s="175"/>
      <c r="E437" s="175"/>
      <c r="F437" s="175"/>
      <c r="G437" s="175"/>
      <c r="H437" s="175"/>
      <c r="I437" s="175"/>
      <c r="J437" s="175"/>
      <c r="K437" s="175"/>
      <c r="L437" s="26">
        <v>191361.63</v>
      </c>
      <c r="M437" s="26"/>
      <c r="N437" s="26"/>
      <c r="O437" s="26"/>
      <c r="P437" s="26"/>
    </row>
    <row r="438" spans="1:17" x14ac:dyDescent="0.25">
      <c r="A438" s="31" t="s">
        <v>240</v>
      </c>
      <c r="B438" s="32"/>
      <c r="C438" s="32"/>
      <c r="D438" s="32"/>
      <c r="E438" s="32"/>
      <c r="F438" s="32"/>
      <c r="G438" s="32"/>
      <c r="H438" s="32"/>
      <c r="I438" s="32"/>
      <c r="J438" s="32"/>
      <c r="K438" s="33"/>
      <c r="L438" s="182">
        <v>3610512.85</v>
      </c>
      <c r="M438" s="112"/>
      <c r="N438" s="112"/>
      <c r="O438" s="112"/>
      <c r="P438" s="113"/>
    </row>
    <row r="439" spans="1:17" x14ac:dyDescent="0.25">
      <c r="A439" s="175" t="s">
        <v>241</v>
      </c>
      <c r="B439" s="175"/>
      <c r="C439" s="175"/>
      <c r="D439" s="175"/>
      <c r="E439" s="175"/>
      <c r="F439" s="175"/>
      <c r="G439" s="175"/>
      <c r="H439" s="175"/>
      <c r="I439" s="175"/>
      <c r="J439" s="175"/>
      <c r="K439" s="175"/>
      <c r="L439" s="192">
        <v>154148.31</v>
      </c>
      <c r="M439" s="192"/>
      <c r="N439" s="192"/>
      <c r="O439" s="192"/>
      <c r="P439" s="192"/>
      <c r="Q439" s="4"/>
    </row>
    <row r="440" spans="1:17" s="1" customFormat="1" x14ac:dyDescent="0.25">
      <c r="A440" s="175" t="s">
        <v>271</v>
      </c>
      <c r="B440" s="175"/>
      <c r="C440" s="175"/>
      <c r="D440" s="175"/>
      <c r="E440" s="175"/>
      <c r="F440" s="175"/>
      <c r="G440" s="175"/>
      <c r="H440" s="175"/>
      <c r="I440" s="175"/>
      <c r="J440" s="175"/>
      <c r="K440" s="175"/>
      <c r="L440" s="192">
        <v>55834.13</v>
      </c>
      <c r="M440" s="192"/>
      <c r="N440" s="192"/>
      <c r="O440" s="192"/>
      <c r="P440" s="192"/>
      <c r="Q440" s="4"/>
    </row>
    <row r="441" spans="1:17" s="1" customFormat="1" x14ac:dyDescent="0.25">
      <c r="A441" s="175" t="s">
        <v>242</v>
      </c>
      <c r="B441" s="175"/>
      <c r="C441" s="175"/>
      <c r="D441" s="175"/>
      <c r="E441" s="175"/>
      <c r="F441" s="175"/>
      <c r="G441" s="175"/>
      <c r="H441" s="175"/>
      <c r="I441" s="175"/>
      <c r="J441" s="175"/>
      <c r="K441" s="175"/>
      <c r="L441" s="192">
        <v>0</v>
      </c>
      <c r="M441" s="192"/>
      <c r="N441" s="192"/>
      <c r="O441" s="192"/>
      <c r="P441" s="192"/>
      <c r="Q441" s="4"/>
    </row>
    <row r="442" spans="1:17" s="1" customFormat="1" x14ac:dyDescent="0.25">
      <c r="A442" s="175" t="s">
        <v>243</v>
      </c>
      <c r="B442" s="175"/>
      <c r="C442" s="175"/>
      <c r="D442" s="175"/>
      <c r="E442" s="175"/>
      <c r="F442" s="175"/>
      <c r="G442" s="175"/>
      <c r="H442" s="175"/>
      <c r="I442" s="175"/>
      <c r="J442" s="175"/>
      <c r="K442" s="175"/>
      <c r="L442" s="192">
        <v>819072</v>
      </c>
      <c r="M442" s="192"/>
      <c r="N442" s="192"/>
      <c r="O442" s="192"/>
      <c r="P442" s="192"/>
      <c r="Q442" s="4"/>
    </row>
    <row r="443" spans="1:17" s="1" customFormat="1" x14ac:dyDescent="0.25">
      <c r="A443" s="175" t="s">
        <v>244</v>
      </c>
      <c r="B443" s="175"/>
      <c r="C443" s="175"/>
      <c r="D443" s="175"/>
      <c r="E443" s="175"/>
      <c r="F443" s="175"/>
      <c r="G443" s="175"/>
      <c r="H443" s="175"/>
      <c r="I443" s="175"/>
      <c r="J443" s="175"/>
      <c r="K443" s="175"/>
      <c r="L443" s="192">
        <v>0</v>
      </c>
      <c r="M443" s="192"/>
      <c r="N443" s="192"/>
      <c r="O443" s="192"/>
      <c r="P443" s="192"/>
      <c r="Q443" s="4"/>
    </row>
    <row r="444" spans="1:17" s="1" customFormat="1" x14ac:dyDescent="0.25">
      <c r="A444" s="175" t="s">
        <v>245</v>
      </c>
      <c r="B444" s="175"/>
      <c r="C444" s="175"/>
      <c r="D444" s="175"/>
      <c r="E444" s="175"/>
      <c r="F444" s="175"/>
      <c r="G444" s="175"/>
      <c r="H444" s="175"/>
      <c r="I444" s="175"/>
      <c r="J444" s="175"/>
      <c r="K444" s="175"/>
      <c r="L444" s="192">
        <v>22602026.390000001</v>
      </c>
      <c r="M444" s="192"/>
      <c r="N444" s="192"/>
      <c r="O444" s="192"/>
      <c r="P444" s="192"/>
      <c r="Q444" s="4"/>
    </row>
    <row r="445" spans="1:17" x14ac:dyDescent="0.25">
      <c r="A445" s="175" t="s">
        <v>246</v>
      </c>
      <c r="B445" s="175"/>
      <c r="C445" s="175"/>
      <c r="D445" s="175"/>
      <c r="E445" s="175"/>
      <c r="F445" s="175"/>
      <c r="G445" s="175"/>
      <c r="H445" s="175"/>
      <c r="I445" s="175"/>
      <c r="J445" s="175"/>
      <c r="K445" s="175"/>
      <c r="L445" s="192">
        <v>0</v>
      </c>
      <c r="M445" s="192"/>
      <c r="N445" s="192"/>
      <c r="O445" s="192"/>
      <c r="P445" s="192"/>
      <c r="Q445" s="4"/>
    </row>
    <row r="446" spans="1:17" x14ac:dyDescent="0.25">
      <c r="A446" s="31" t="s">
        <v>336</v>
      </c>
      <c r="B446" s="32"/>
      <c r="C446" s="32"/>
      <c r="D446" s="32"/>
      <c r="E446" s="32"/>
      <c r="F446" s="32"/>
      <c r="G446" s="32"/>
      <c r="H446" s="32"/>
      <c r="I446" s="32"/>
      <c r="J446" s="32"/>
      <c r="K446" s="33"/>
      <c r="L446" s="192">
        <v>0</v>
      </c>
      <c r="M446" s="192"/>
      <c r="N446" s="192"/>
      <c r="O446" s="192"/>
      <c r="P446" s="192"/>
      <c r="Q446" s="4"/>
    </row>
    <row r="447" spans="1:17" x14ac:dyDescent="0.25">
      <c r="A447" s="31" t="s">
        <v>247</v>
      </c>
      <c r="B447" s="32"/>
      <c r="C447" s="32"/>
      <c r="D447" s="32"/>
      <c r="E447" s="32"/>
      <c r="F447" s="32"/>
      <c r="G447" s="32"/>
      <c r="H447" s="32"/>
      <c r="I447" s="32"/>
      <c r="J447" s="32"/>
      <c r="K447" s="33"/>
      <c r="L447" s="204">
        <v>0</v>
      </c>
      <c r="M447" s="205"/>
      <c r="N447" s="205"/>
      <c r="O447" s="205"/>
      <c r="P447" s="206"/>
      <c r="Q447" s="4"/>
    </row>
    <row r="448" spans="1:17" x14ac:dyDescent="0.25">
      <c r="A448" s="175" t="s">
        <v>248</v>
      </c>
      <c r="B448" s="175"/>
      <c r="C448" s="175"/>
      <c r="D448" s="175"/>
      <c r="E448" s="175"/>
      <c r="F448" s="175"/>
      <c r="G448" s="175"/>
      <c r="H448" s="175"/>
      <c r="I448" s="175"/>
      <c r="J448" s="175"/>
      <c r="K448" s="175"/>
      <c r="L448" s="192">
        <v>204520855.21000001</v>
      </c>
      <c r="M448" s="192"/>
      <c r="N448" s="192"/>
      <c r="O448" s="192"/>
      <c r="P448" s="192"/>
    </row>
    <row r="449" spans="1:16" x14ac:dyDescent="0.25">
      <c r="A449" s="175" t="s">
        <v>249</v>
      </c>
      <c r="B449" s="175"/>
      <c r="C449" s="175"/>
      <c r="D449" s="175"/>
      <c r="E449" s="175"/>
      <c r="F449" s="175"/>
      <c r="G449" s="175"/>
      <c r="H449" s="175"/>
      <c r="I449" s="175"/>
      <c r="J449" s="175"/>
      <c r="K449" s="175"/>
      <c r="L449" s="192">
        <v>7032804.79</v>
      </c>
      <c r="M449" s="192"/>
      <c r="N449" s="192"/>
      <c r="O449" s="192"/>
      <c r="P449" s="192"/>
    </row>
    <row r="450" spans="1:16" x14ac:dyDescent="0.25">
      <c r="A450" s="31" t="s">
        <v>250</v>
      </c>
      <c r="B450" s="32"/>
      <c r="C450" s="32"/>
      <c r="D450" s="32"/>
      <c r="E450" s="32"/>
      <c r="F450" s="32"/>
      <c r="G450" s="32"/>
      <c r="H450" s="32"/>
      <c r="I450" s="32"/>
      <c r="J450" s="32"/>
      <c r="K450" s="33"/>
      <c r="L450" s="182">
        <v>0</v>
      </c>
      <c r="M450" s="112"/>
      <c r="N450" s="112"/>
      <c r="O450" s="112"/>
      <c r="P450" s="113"/>
    </row>
    <row r="451" spans="1:16" ht="16.5" customHeight="1" x14ac:dyDescent="0.25">
      <c r="A451" s="31" t="s">
        <v>251</v>
      </c>
      <c r="B451" s="32"/>
      <c r="C451" s="32"/>
      <c r="D451" s="32"/>
      <c r="E451" s="32"/>
      <c r="F451" s="32"/>
      <c r="G451" s="32"/>
      <c r="H451" s="32"/>
      <c r="I451" s="32"/>
      <c r="J451" s="32"/>
      <c r="K451" s="33"/>
      <c r="L451" s="182">
        <v>0</v>
      </c>
      <c r="M451" s="112"/>
      <c r="N451" s="112"/>
      <c r="O451" s="112"/>
      <c r="P451" s="113"/>
    </row>
    <row r="452" spans="1:16" x14ac:dyDescent="0.25">
      <c r="A452" s="31" t="s">
        <v>252</v>
      </c>
      <c r="B452" s="32"/>
      <c r="C452" s="32"/>
      <c r="D452" s="32"/>
      <c r="E452" s="32"/>
      <c r="F452" s="32"/>
      <c r="G452" s="32"/>
      <c r="H452" s="32"/>
      <c r="I452" s="32"/>
      <c r="J452" s="32"/>
      <c r="K452" s="33"/>
      <c r="L452" s="182">
        <v>0</v>
      </c>
      <c r="M452" s="112"/>
      <c r="N452" s="112"/>
      <c r="O452" s="112"/>
      <c r="P452" s="113"/>
    </row>
    <row r="453" spans="1:16" x14ac:dyDescent="0.25">
      <c r="A453" s="31" t="s">
        <v>253</v>
      </c>
      <c r="B453" s="32"/>
      <c r="C453" s="32"/>
      <c r="D453" s="32"/>
      <c r="E453" s="32"/>
      <c r="F453" s="32"/>
      <c r="G453" s="32"/>
      <c r="H453" s="32"/>
      <c r="I453" s="32"/>
      <c r="J453" s="32"/>
      <c r="K453" s="33"/>
      <c r="L453" s="182">
        <v>0</v>
      </c>
      <c r="M453" s="112"/>
      <c r="N453" s="112"/>
      <c r="O453" s="112"/>
      <c r="P453" s="113"/>
    </row>
    <row r="454" spans="1:16" ht="16.5" customHeight="1" x14ac:dyDescent="0.25">
      <c r="A454" s="31" t="s">
        <v>254</v>
      </c>
      <c r="B454" s="32"/>
      <c r="C454" s="32"/>
      <c r="D454" s="32"/>
      <c r="E454" s="32"/>
      <c r="F454" s="32"/>
      <c r="G454" s="32"/>
      <c r="H454" s="32"/>
      <c r="I454" s="32"/>
      <c r="J454" s="32"/>
      <c r="K454" s="33"/>
      <c r="L454" s="182">
        <v>0</v>
      </c>
      <c r="M454" s="112"/>
      <c r="N454" s="112"/>
      <c r="O454" s="112"/>
      <c r="P454" s="113"/>
    </row>
    <row r="455" spans="1:16" x14ac:dyDescent="0.25">
      <c r="A455" s="175" t="s">
        <v>279</v>
      </c>
      <c r="B455" s="175"/>
      <c r="C455" s="175"/>
      <c r="D455" s="175"/>
      <c r="E455" s="175"/>
      <c r="F455" s="175"/>
      <c r="G455" s="175"/>
      <c r="H455" s="175"/>
      <c r="I455" s="175"/>
      <c r="J455" s="175"/>
      <c r="K455" s="175"/>
      <c r="L455" s="192">
        <v>1521738.06</v>
      </c>
      <c r="M455" s="192"/>
      <c r="N455" s="192"/>
      <c r="O455" s="192"/>
      <c r="P455" s="192"/>
    </row>
    <row r="456" spans="1:16" x14ac:dyDescent="0.25">
      <c r="A456" s="31" t="s">
        <v>255</v>
      </c>
      <c r="B456" s="32"/>
      <c r="C456" s="32"/>
      <c r="D456" s="32"/>
      <c r="E456" s="32"/>
      <c r="F456" s="32"/>
      <c r="G456" s="32"/>
      <c r="H456" s="32"/>
      <c r="I456" s="32"/>
      <c r="J456" s="32"/>
      <c r="K456" s="33"/>
      <c r="L456" s="182">
        <v>2.72</v>
      </c>
      <c r="M456" s="112"/>
      <c r="N456" s="112"/>
      <c r="O456" s="112"/>
      <c r="P456" s="113"/>
    </row>
    <row r="457" spans="1:16" x14ac:dyDescent="0.25">
      <c r="A457" s="175" t="s">
        <v>280</v>
      </c>
      <c r="B457" s="175"/>
      <c r="C457" s="175"/>
      <c r="D457" s="175"/>
      <c r="E457" s="175"/>
      <c r="F457" s="175"/>
      <c r="G457" s="175"/>
      <c r="H457" s="175"/>
      <c r="I457" s="175"/>
      <c r="J457" s="175"/>
      <c r="K457" s="175"/>
      <c r="L457" s="192">
        <v>1257142.3999999999</v>
      </c>
      <c r="M457" s="192"/>
      <c r="N457" s="192"/>
      <c r="O457" s="192"/>
      <c r="P457" s="192"/>
    </row>
    <row r="458" spans="1:16" x14ac:dyDescent="0.25">
      <c r="A458" s="189"/>
      <c r="B458" s="190"/>
      <c r="C458" s="190"/>
      <c r="D458" s="190"/>
      <c r="E458" s="190"/>
      <c r="F458" s="190"/>
      <c r="G458" s="190"/>
      <c r="H458" s="190"/>
      <c r="I458" s="190"/>
      <c r="J458" s="190"/>
      <c r="K458" s="190"/>
      <c r="L458" s="190"/>
      <c r="M458" s="190"/>
      <c r="N458" s="190"/>
      <c r="O458" s="190"/>
      <c r="P458" s="191"/>
    </row>
    <row r="459" spans="1:16" x14ac:dyDescent="0.25">
      <c r="A459" s="70" t="s">
        <v>272</v>
      </c>
      <c r="B459" s="70"/>
      <c r="C459" s="70"/>
      <c r="D459" s="70"/>
      <c r="E459" s="70"/>
      <c r="F459" s="70"/>
      <c r="G459" s="70"/>
      <c r="H459" s="70"/>
      <c r="I459" s="70"/>
      <c r="J459" s="70"/>
      <c r="K459" s="70"/>
      <c r="L459" s="196">
        <f>SUM(L460:P466)</f>
        <v>125032572.40000001</v>
      </c>
      <c r="M459" s="196"/>
      <c r="N459" s="196"/>
      <c r="O459" s="196"/>
      <c r="P459" s="196"/>
    </row>
    <row r="460" spans="1:16" x14ac:dyDescent="0.25">
      <c r="A460" s="186" t="s">
        <v>256</v>
      </c>
      <c r="B460" s="186"/>
      <c r="C460" s="186"/>
      <c r="D460" s="186"/>
      <c r="E460" s="186"/>
      <c r="F460" s="186"/>
      <c r="G460" s="186"/>
      <c r="H460" s="186"/>
      <c r="I460" s="186"/>
      <c r="J460" s="186"/>
      <c r="K460" s="186"/>
      <c r="L460" s="187">
        <v>0</v>
      </c>
      <c r="M460" s="187"/>
      <c r="N460" s="187"/>
      <c r="O460" s="187"/>
      <c r="P460" s="187"/>
    </row>
    <row r="461" spans="1:16" x14ac:dyDescent="0.25">
      <c r="A461" s="186" t="s">
        <v>257</v>
      </c>
      <c r="B461" s="186"/>
      <c r="C461" s="186"/>
      <c r="D461" s="186"/>
      <c r="E461" s="186"/>
      <c r="F461" s="186"/>
      <c r="G461" s="186"/>
      <c r="H461" s="186"/>
      <c r="I461" s="186"/>
      <c r="J461" s="186"/>
      <c r="K461" s="186"/>
      <c r="L461" s="187">
        <v>0</v>
      </c>
      <c r="M461" s="187"/>
      <c r="N461" s="187"/>
      <c r="O461" s="187"/>
      <c r="P461" s="187"/>
    </row>
    <row r="462" spans="1:16" x14ac:dyDescent="0.25">
      <c r="A462" s="186" t="s">
        <v>328</v>
      </c>
      <c r="B462" s="186"/>
      <c r="C462" s="186"/>
      <c r="D462" s="186"/>
      <c r="E462" s="186"/>
      <c r="F462" s="186"/>
      <c r="G462" s="186"/>
      <c r="H462" s="186"/>
      <c r="I462" s="186"/>
      <c r="J462" s="186"/>
      <c r="K462" s="186"/>
      <c r="L462" s="187">
        <v>0</v>
      </c>
      <c r="M462" s="187"/>
      <c r="N462" s="187"/>
      <c r="O462" s="187"/>
      <c r="P462" s="187"/>
    </row>
    <row r="463" spans="1:16" x14ac:dyDescent="0.25">
      <c r="A463" s="231" t="s">
        <v>258</v>
      </c>
      <c r="B463" s="231"/>
      <c r="C463" s="231"/>
      <c r="D463" s="231"/>
      <c r="E463" s="231"/>
      <c r="F463" s="231"/>
      <c r="G463" s="231"/>
      <c r="H463" s="231"/>
      <c r="I463" s="231"/>
      <c r="J463" s="231"/>
      <c r="K463" s="231"/>
      <c r="L463" s="187">
        <v>9911483.3100000005</v>
      </c>
      <c r="M463" s="187"/>
      <c r="N463" s="187"/>
      <c r="O463" s="187"/>
      <c r="P463" s="187"/>
    </row>
    <row r="464" spans="1:16" x14ac:dyDescent="0.25">
      <c r="A464" s="186" t="s">
        <v>275</v>
      </c>
      <c r="B464" s="186"/>
      <c r="C464" s="186"/>
      <c r="D464" s="186"/>
      <c r="E464" s="186"/>
      <c r="F464" s="186"/>
      <c r="G464" s="186"/>
      <c r="H464" s="186"/>
      <c r="I464" s="186"/>
      <c r="J464" s="186"/>
      <c r="K464" s="186"/>
      <c r="L464" s="187">
        <v>115121089.09</v>
      </c>
      <c r="M464" s="187"/>
      <c r="N464" s="187"/>
      <c r="O464" s="187"/>
      <c r="P464" s="187"/>
    </row>
    <row r="465" spans="1:16" x14ac:dyDescent="0.25">
      <c r="A465" s="186" t="s">
        <v>281</v>
      </c>
      <c r="B465" s="186"/>
      <c r="C465" s="186"/>
      <c r="D465" s="186"/>
      <c r="E465" s="186"/>
      <c r="F465" s="186"/>
      <c r="G465" s="186"/>
      <c r="H465" s="186"/>
      <c r="I465" s="186"/>
      <c r="J465" s="186"/>
      <c r="K465" s="186"/>
      <c r="L465" s="187">
        <v>0</v>
      </c>
      <c r="M465" s="187"/>
      <c r="N465" s="187"/>
      <c r="O465" s="187"/>
      <c r="P465" s="187"/>
    </row>
    <row r="466" spans="1:16" x14ac:dyDescent="0.25">
      <c r="A466" s="186" t="s">
        <v>318</v>
      </c>
      <c r="B466" s="186"/>
      <c r="C466" s="186"/>
      <c r="D466" s="186"/>
      <c r="E466" s="186"/>
      <c r="F466" s="186"/>
      <c r="G466" s="186"/>
      <c r="H466" s="186"/>
      <c r="I466" s="186"/>
      <c r="J466" s="186"/>
      <c r="K466" s="186"/>
      <c r="L466" s="187">
        <v>0</v>
      </c>
      <c r="M466" s="187"/>
      <c r="N466" s="187"/>
      <c r="O466" s="187"/>
      <c r="P466" s="187"/>
    </row>
    <row r="467" spans="1:16" x14ac:dyDescent="0.25">
      <c r="A467" s="189"/>
      <c r="B467" s="190"/>
      <c r="C467" s="190"/>
      <c r="D467" s="190"/>
      <c r="E467" s="190"/>
      <c r="F467" s="190"/>
      <c r="G467" s="190"/>
      <c r="H467" s="190"/>
      <c r="I467" s="190"/>
      <c r="J467" s="190"/>
      <c r="K467" s="190"/>
      <c r="L467" s="190"/>
      <c r="M467" s="190"/>
      <c r="N467" s="190"/>
      <c r="O467" s="190"/>
      <c r="P467" s="191"/>
    </row>
    <row r="468" spans="1:16" x14ac:dyDescent="0.25">
      <c r="A468" s="70" t="s">
        <v>259</v>
      </c>
      <c r="B468" s="70"/>
      <c r="C468" s="70"/>
      <c r="D468" s="70"/>
      <c r="E468" s="70"/>
      <c r="F468" s="70"/>
      <c r="G468" s="70"/>
      <c r="H468" s="70"/>
      <c r="I468" s="70"/>
      <c r="J468" s="70"/>
      <c r="K468" s="70"/>
      <c r="L468" s="196">
        <f>+L434-L436+L459</f>
        <v>814439216.70999992</v>
      </c>
      <c r="M468" s="196"/>
      <c r="N468" s="196"/>
      <c r="O468" s="196"/>
      <c r="P468" s="196"/>
    </row>
    <row r="469" spans="1:16" s="1" customFormat="1" x14ac:dyDescent="0.25">
      <c r="A469" s="158"/>
      <c r="B469" s="159"/>
      <c r="C469" s="159"/>
      <c r="D469" s="159"/>
      <c r="E469" s="159"/>
      <c r="F469" s="159"/>
      <c r="G469" s="159"/>
      <c r="H469" s="159"/>
      <c r="I469" s="159"/>
      <c r="J469" s="159"/>
      <c r="K469" s="159"/>
      <c r="L469" s="159"/>
      <c r="M469" s="159"/>
      <c r="N469" s="159"/>
      <c r="O469" s="159"/>
      <c r="P469" s="160"/>
    </row>
    <row r="470" spans="1:16" s="1" customFormat="1" ht="31.5" customHeight="1" x14ac:dyDescent="0.25">
      <c r="A470" s="36" t="s">
        <v>403</v>
      </c>
      <c r="B470" s="36"/>
      <c r="C470" s="36"/>
      <c r="D470" s="36"/>
      <c r="E470" s="36"/>
      <c r="F470" s="36"/>
      <c r="G470" s="36"/>
      <c r="H470" s="36"/>
      <c r="I470" s="36"/>
      <c r="J470" s="36"/>
      <c r="K470" s="36"/>
      <c r="L470" s="36"/>
      <c r="M470" s="36"/>
      <c r="N470" s="36"/>
      <c r="O470" s="36"/>
      <c r="P470" s="36"/>
    </row>
    <row r="471" spans="1:16" s="1" customFormat="1" x14ac:dyDescent="0.25">
      <c r="A471" s="225"/>
      <c r="B471" s="146"/>
      <c r="C471" s="146"/>
      <c r="D471" s="146"/>
      <c r="E471" s="146"/>
      <c r="F471" s="146"/>
      <c r="G471" s="146"/>
      <c r="H471" s="146"/>
      <c r="I471" s="146"/>
      <c r="J471" s="146"/>
      <c r="K471" s="146"/>
      <c r="L471" s="146"/>
      <c r="M471" s="146"/>
      <c r="N471" s="146"/>
      <c r="O471" s="146"/>
      <c r="P471" s="226"/>
    </row>
    <row r="472" spans="1:16" s="1" customFormat="1" ht="18.75" x14ac:dyDescent="0.25">
      <c r="A472" s="229" t="s">
        <v>175</v>
      </c>
      <c r="B472" s="229"/>
      <c r="C472" s="229"/>
      <c r="D472" s="229"/>
      <c r="E472" s="229"/>
      <c r="F472" s="229"/>
      <c r="G472" s="229"/>
      <c r="H472" s="229"/>
      <c r="I472" s="229"/>
      <c r="J472" s="229"/>
      <c r="K472" s="229"/>
      <c r="L472" s="229"/>
      <c r="M472" s="229"/>
      <c r="N472" s="229"/>
      <c r="O472" s="229"/>
      <c r="P472" s="229"/>
    </row>
    <row r="473" spans="1:16" s="1" customFormat="1" x14ac:dyDescent="0.25">
      <c r="A473" s="193"/>
      <c r="B473" s="194"/>
      <c r="C473" s="194"/>
      <c r="D473" s="194"/>
      <c r="E473" s="194"/>
      <c r="F473" s="194"/>
      <c r="G473" s="194"/>
      <c r="H473" s="194"/>
      <c r="I473" s="194"/>
      <c r="J473" s="194"/>
      <c r="K473" s="194"/>
      <c r="L473" s="194"/>
      <c r="M473" s="194"/>
      <c r="N473" s="194"/>
      <c r="O473" s="194"/>
      <c r="P473" s="195"/>
    </row>
    <row r="474" spans="1:16" s="1" customFormat="1" ht="15.75" x14ac:dyDescent="0.25">
      <c r="A474" s="62" t="s">
        <v>65</v>
      </c>
      <c r="B474" s="62"/>
      <c r="C474" s="62"/>
      <c r="D474" s="62"/>
      <c r="E474" s="62"/>
      <c r="F474" s="62"/>
      <c r="G474" s="62"/>
      <c r="H474" s="62"/>
      <c r="I474" s="62"/>
      <c r="J474" s="62"/>
      <c r="K474" s="62"/>
      <c r="L474" s="62"/>
      <c r="M474" s="62"/>
      <c r="N474" s="62"/>
      <c r="O474" s="62"/>
      <c r="P474" s="62"/>
    </row>
    <row r="475" spans="1:16" s="1" customFormat="1" ht="15.75" x14ac:dyDescent="0.25">
      <c r="A475" s="77"/>
      <c r="B475" s="78"/>
      <c r="C475" s="78"/>
      <c r="D475" s="78"/>
      <c r="E475" s="78"/>
      <c r="F475" s="78"/>
      <c r="G475" s="78"/>
      <c r="H475" s="78"/>
      <c r="I475" s="78"/>
      <c r="J475" s="78"/>
      <c r="K475" s="78"/>
      <c r="L475" s="78"/>
      <c r="M475" s="78"/>
      <c r="N475" s="78"/>
      <c r="O475" s="78"/>
      <c r="P475" s="79"/>
    </row>
    <row r="476" spans="1:16" s="1" customFormat="1" x14ac:dyDescent="0.25">
      <c r="A476" s="197" t="s">
        <v>100</v>
      </c>
      <c r="B476" s="197"/>
      <c r="C476" s="197"/>
      <c r="D476" s="197"/>
      <c r="E476" s="168" t="s">
        <v>101</v>
      </c>
      <c r="F476" s="168"/>
      <c r="G476" s="197" t="s">
        <v>103</v>
      </c>
      <c r="H476" s="197"/>
      <c r="I476" s="197"/>
      <c r="J476" s="197"/>
      <c r="K476" s="197"/>
      <c r="L476" s="197" t="s">
        <v>102</v>
      </c>
      <c r="M476" s="197"/>
      <c r="N476" s="197"/>
      <c r="O476" s="197"/>
      <c r="P476" s="197"/>
    </row>
    <row r="477" spans="1:16" s="1" customFormat="1" x14ac:dyDescent="0.25">
      <c r="A477" s="188" t="s">
        <v>32</v>
      </c>
      <c r="B477" s="188"/>
      <c r="C477" s="188"/>
      <c r="D477" s="188"/>
      <c r="E477" s="170">
        <v>4</v>
      </c>
      <c r="F477" s="170"/>
      <c r="G477" s="26" t="s">
        <v>107</v>
      </c>
      <c r="H477" s="26"/>
      <c r="I477" s="26"/>
      <c r="J477" s="26"/>
      <c r="K477" s="26"/>
      <c r="L477" s="26">
        <v>47227075.270000003</v>
      </c>
      <c r="M477" s="26"/>
      <c r="N477" s="26"/>
      <c r="O477" s="26"/>
      <c r="P477" s="26"/>
    </row>
    <row r="478" spans="1:16" s="1" customFormat="1" ht="5.25" hidden="1" customHeight="1" x14ac:dyDescent="0.25">
      <c r="A478" s="14" t="s">
        <v>24</v>
      </c>
      <c r="B478" s="14"/>
      <c r="C478" s="14"/>
      <c r="D478" s="14"/>
      <c r="E478" s="227">
        <v>129</v>
      </c>
      <c r="F478" s="227"/>
      <c r="G478" s="227">
        <v>0</v>
      </c>
      <c r="H478" s="227"/>
      <c r="I478" s="185" t="s">
        <v>112</v>
      </c>
      <c r="J478" s="185"/>
      <c r="K478" s="185"/>
      <c r="L478" s="26">
        <v>0</v>
      </c>
      <c r="M478" s="26"/>
      <c r="N478" s="26"/>
      <c r="O478" s="26"/>
      <c r="P478" s="26"/>
    </row>
    <row r="479" spans="1:16" s="1" customFormat="1" x14ac:dyDescent="0.25">
      <c r="A479" s="188" t="s">
        <v>24</v>
      </c>
      <c r="B479" s="188"/>
      <c r="C479" s="188"/>
      <c r="D479" s="188"/>
      <c r="E479" s="227"/>
      <c r="F479" s="227"/>
      <c r="G479" s="227">
        <v>28</v>
      </c>
      <c r="H479" s="227"/>
      <c r="I479" s="185" t="s">
        <v>104</v>
      </c>
      <c r="J479" s="185"/>
      <c r="K479" s="185"/>
      <c r="L479" s="184">
        <v>89168198.879999995</v>
      </c>
      <c r="M479" s="184"/>
      <c r="N479" s="184"/>
      <c r="O479" s="184"/>
      <c r="P479" s="184"/>
    </row>
    <row r="480" spans="1:16" s="1" customFormat="1" x14ac:dyDescent="0.25">
      <c r="A480" s="188"/>
      <c r="B480" s="188"/>
      <c r="C480" s="188"/>
      <c r="D480" s="188"/>
      <c r="E480" s="227"/>
      <c r="F480" s="227"/>
      <c r="G480" s="227">
        <v>6</v>
      </c>
      <c r="H480" s="227"/>
      <c r="I480" s="185" t="s">
        <v>105</v>
      </c>
      <c r="J480" s="185"/>
      <c r="K480" s="185"/>
      <c r="L480" s="184">
        <v>2991872.13</v>
      </c>
      <c r="M480" s="184"/>
      <c r="N480" s="184"/>
      <c r="O480" s="184"/>
      <c r="P480" s="184"/>
    </row>
    <row r="481" spans="1:16" s="1" customFormat="1" x14ac:dyDescent="0.25">
      <c r="A481" s="188"/>
      <c r="B481" s="188"/>
      <c r="C481" s="188"/>
      <c r="D481" s="188"/>
      <c r="E481" s="227"/>
      <c r="F481" s="227"/>
      <c r="G481" s="227">
        <v>95</v>
      </c>
      <c r="H481" s="227"/>
      <c r="I481" s="185" t="s">
        <v>106</v>
      </c>
      <c r="J481" s="185"/>
      <c r="K481" s="185"/>
      <c r="L481" s="184">
        <v>88059306.109999999</v>
      </c>
      <c r="M481" s="184"/>
      <c r="N481" s="184"/>
      <c r="O481" s="184"/>
      <c r="P481" s="184"/>
    </row>
    <row r="482" spans="1:16" s="1" customFormat="1" x14ac:dyDescent="0.25">
      <c r="A482" s="228" t="s">
        <v>108</v>
      </c>
      <c r="B482" s="228"/>
      <c r="C482" s="228"/>
      <c r="D482" s="228"/>
      <c r="E482" s="228"/>
      <c r="F482" s="228"/>
      <c r="G482" s="228"/>
      <c r="H482" s="228"/>
      <c r="I482" s="228"/>
      <c r="J482" s="228"/>
      <c r="K482" s="228"/>
      <c r="L482" s="230">
        <f>SUM(L477:P481)</f>
        <v>227446452.38999999</v>
      </c>
      <c r="M482" s="230"/>
      <c r="N482" s="230"/>
      <c r="O482" s="230"/>
      <c r="P482" s="230"/>
    </row>
    <row r="483" spans="1:16" s="1" customFormat="1" x14ac:dyDescent="0.25">
      <c r="A483" s="158"/>
      <c r="B483" s="159"/>
      <c r="C483" s="159"/>
      <c r="D483" s="159"/>
      <c r="E483" s="159"/>
      <c r="F483" s="159"/>
      <c r="G483" s="159"/>
      <c r="H483" s="159"/>
      <c r="I483" s="159"/>
      <c r="J483" s="159"/>
      <c r="K483" s="159"/>
      <c r="L483" s="159"/>
      <c r="M483" s="159"/>
      <c r="N483" s="159"/>
      <c r="O483" s="159"/>
      <c r="P483" s="160"/>
    </row>
    <row r="484" spans="1:16" s="1" customFormat="1" x14ac:dyDescent="0.25">
      <c r="A484" s="138" t="s">
        <v>282</v>
      </c>
      <c r="B484" s="139"/>
      <c r="C484" s="139"/>
      <c r="D484" s="139"/>
      <c r="E484" s="139"/>
      <c r="F484" s="139"/>
      <c r="G484" s="139"/>
      <c r="H484" s="139"/>
      <c r="I484" s="139"/>
      <c r="J484" s="139"/>
      <c r="K484" s="139"/>
      <c r="L484" s="139"/>
      <c r="M484" s="139"/>
      <c r="N484" s="139"/>
      <c r="O484" s="139"/>
      <c r="P484" s="140"/>
    </row>
    <row r="485" spans="1:16" s="1" customFormat="1" x14ac:dyDescent="0.25">
      <c r="A485" s="224" t="s">
        <v>267</v>
      </c>
      <c r="B485" s="224"/>
      <c r="C485" s="224"/>
      <c r="D485" s="224"/>
      <c r="E485" s="224"/>
      <c r="F485" s="224"/>
      <c r="G485" s="224"/>
      <c r="H485" s="224"/>
      <c r="I485" s="224"/>
      <c r="J485" s="224"/>
      <c r="K485" s="224"/>
      <c r="L485" s="224"/>
      <c r="M485" s="224"/>
      <c r="N485" s="224"/>
      <c r="O485" s="224"/>
      <c r="P485" s="224"/>
    </row>
    <row r="486" spans="1:16" s="1" customFormat="1" x14ac:dyDescent="0.25">
      <c r="A486" s="138"/>
      <c r="B486" s="139"/>
      <c r="C486" s="139"/>
      <c r="D486" s="139"/>
      <c r="E486" s="139"/>
      <c r="F486" s="139"/>
      <c r="G486" s="139"/>
      <c r="H486" s="139"/>
      <c r="I486" s="139"/>
      <c r="J486" s="139"/>
      <c r="K486" s="139"/>
      <c r="L486" s="139"/>
      <c r="M486" s="139"/>
      <c r="N486" s="139"/>
      <c r="O486" s="139"/>
      <c r="P486" s="140"/>
    </row>
    <row r="487" spans="1:16" s="1" customFormat="1" x14ac:dyDescent="0.25">
      <c r="A487" s="179" t="s">
        <v>36</v>
      </c>
      <c r="B487" s="180"/>
      <c r="C487" s="180"/>
      <c r="D487" s="180"/>
      <c r="E487" s="180"/>
      <c r="F487" s="180"/>
      <c r="G487" s="180"/>
      <c r="H487" s="180"/>
      <c r="I487" s="180"/>
      <c r="J487" s="181"/>
      <c r="K487" s="179">
        <v>2025</v>
      </c>
      <c r="L487" s="180"/>
      <c r="M487" s="180"/>
      <c r="N487" s="180"/>
      <c r="O487" s="180"/>
      <c r="P487" s="181"/>
    </row>
    <row r="488" spans="1:16" s="1" customFormat="1" x14ac:dyDescent="0.25">
      <c r="A488" s="216" t="s">
        <v>260</v>
      </c>
      <c r="B488" s="217"/>
      <c r="C488" s="217"/>
      <c r="D488" s="217"/>
      <c r="E488" s="217"/>
      <c r="F488" s="217"/>
      <c r="G488" s="217"/>
      <c r="H488" s="217"/>
      <c r="I488" s="217"/>
      <c r="J488" s="218"/>
      <c r="K488" s="219">
        <v>3820994694.0999999</v>
      </c>
      <c r="L488" s="220"/>
      <c r="M488" s="220"/>
      <c r="N488" s="220"/>
      <c r="O488" s="220"/>
      <c r="P488" s="221"/>
    </row>
    <row r="489" spans="1:16" s="1" customFormat="1" x14ac:dyDescent="0.25">
      <c r="A489" s="216" t="s">
        <v>300</v>
      </c>
      <c r="B489" s="217"/>
      <c r="C489" s="217"/>
      <c r="D489" s="217"/>
      <c r="E489" s="217"/>
      <c r="F489" s="217"/>
      <c r="G489" s="217"/>
      <c r="H489" s="217"/>
      <c r="I489" s="217"/>
      <c r="J489" s="218"/>
      <c r="K489" s="219">
        <v>2872377100.3499999</v>
      </c>
      <c r="L489" s="220"/>
      <c r="M489" s="220"/>
      <c r="N489" s="220"/>
      <c r="O489" s="220"/>
      <c r="P489" s="221"/>
    </row>
    <row r="490" spans="1:16" s="1" customFormat="1" x14ac:dyDescent="0.25">
      <c r="A490" s="216" t="s">
        <v>261</v>
      </c>
      <c r="B490" s="217"/>
      <c r="C490" s="217"/>
      <c r="D490" s="217"/>
      <c r="E490" s="217"/>
      <c r="F490" s="217"/>
      <c r="G490" s="217"/>
      <c r="H490" s="217"/>
      <c r="I490" s="217"/>
      <c r="J490" s="218"/>
      <c r="K490" s="219">
        <v>265582323.38</v>
      </c>
      <c r="L490" s="220"/>
      <c r="M490" s="220"/>
      <c r="N490" s="220"/>
      <c r="O490" s="220"/>
      <c r="P490" s="221"/>
    </row>
    <row r="491" spans="1:16" s="1" customFormat="1" x14ac:dyDescent="0.25">
      <c r="A491" s="216" t="s">
        <v>301</v>
      </c>
      <c r="B491" s="217"/>
      <c r="C491" s="217"/>
      <c r="D491" s="217"/>
      <c r="E491" s="217"/>
      <c r="F491" s="217"/>
      <c r="G491" s="217"/>
      <c r="H491" s="217"/>
      <c r="I491" s="217"/>
      <c r="J491" s="218"/>
      <c r="K491" s="219">
        <v>1214199917.1300001</v>
      </c>
      <c r="L491" s="220"/>
      <c r="M491" s="220"/>
      <c r="N491" s="220"/>
      <c r="O491" s="220"/>
      <c r="P491" s="221"/>
    </row>
    <row r="492" spans="1:16" s="1" customFormat="1" x14ac:dyDescent="0.25">
      <c r="A492" s="216" t="s">
        <v>302</v>
      </c>
      <c r="B492" s="217"/>
      <c r="C492" s="217"/>
      <c r="D492" s="217"/>
      <c r="E492" s="217"/>
      <c r="F492" s="217"/>
      <c r="G492" s="217"/>
      <c r="H492" s="217"/>
      <c r="I492" s="217"/>
      <c r="J492" s="218"/>
      <c r="K492" s="219">
        <v>1214199917.1300001</v>
      </c>
      <c r="L492" s="220"/>
      <c r="M492" s="220"/>
      <c r="N492" s="220"/>
      <c r="O492" s="220"/>
      <c r="P492" s="221"/>
    </row>
    <row r="493" spans="1:16" s="1" customFormat="1" x14ac:dyDescent="0.25">
      <c r="A493" s="223"/>
      <c r="B493" s="223"/>
      <c r="C493" s="223"/>
      <c r="D493" s="223"/>
      <c r="E493" s="223"/>
      <c r="F493" s="223"/>
      <c r="G493" s="223"/>
      <c r="H493" s="223"/>
      <c r="I493" s="223"/>
      <c r="J493" s="223"/>
      <c r="K493" s="223"/>
      <c r="L493" s="223"/>
      <c r="M493" s="223"/>
      <c r="N493" s="223"/>
      <c r="O493" s="223"/>
      <c r="P493" s="223"/>
    </row>
    <row r="494" spans="1:16" s="1" customFormat="1" x14ac:dyDescent="0.25">
      <c r="A494" s="224" t="s">
        <v>266</v>
      </c>
      <c r="B494" s="224"/>
      <c r="C494" s="224"/>
      <c r="D494" s="224"/>
      <c r="E494" s="224"/>
      <c r="F494" s="224"/>
      <c r="G494" s="224"/>
      <c r="H494" s="224"/>
      <c r="I494" s="224"/>
      <c r="J494" s="224"/>
      <c r="K494" s="224"/>
      <c r="L494" s="224"/>
      <c r="M494" s="224"/>
      <c r="N494" s="224"/>
      <c r="O494" s="224"/>
      <c r="P494" s="224"/>
    </row>
    <row r="495" spans="1:16" s="1" customFormat="1" x14ac:dyDescent="0.25">
      <c r="A495" s="179" t="s">
        <v>36</v>
      </c>
      <c r="B495" s="180"/>
      <c r="C495" s="180"/>
      <c r="D495" s="180"/>
      <c r="E495" s="180"/>
      <c r="F495" s="180"/>
      <c r="G495" s="180"/>
      <c r="H495" s="180"/>
      <c r="I495" s="180"/>
      <c r="J495" s="181"/>
      <c r="K495" s="179">
        <v>2025</v>
      </c>
      <c r="L495" s="180"/>
      <c r="M495" s="180"/>
      <c r="N495" s="180"/>
      <c r="O495" s="180"/>
      <c r="P495" s="181"/>
    </row>
    <row r="496" spans="1:16" s="1" customFormat="1" x14ac:dyDescent="0.25">
      <c r="A496" s="216" t="s">
        <v>303</v>
      </c>
      <c r="B496" s="217"/>
      <c r="C496" s="217"/>
      <c r="D496" s="217"/>
      <c r="E496" s="217"/>
      <c r="F496" s="217"/>
      <c r="G496" s="217"/>
      <c r="H496" s="217"/>
      <c r="I496" s="217"/>
      <c r="J496" s="218"/>
      <c r="K496" s="219">
        <v>3820994694.1100001</v>
      </c>
      <c r="L496" s="220"/>
      <c r="M496" s="220"/>
      <c r="N496" s="220"/>
      <c r="O496" s="220"/>
      <c r="P496" s="221"/>
    </row>
    <row r="497" spans="1:16" s="1" customFormat="1" x14ac:dyDescent="0.25">
      <c r="A497" s="216" t="s">
        <v>262</v>
      </c>
      <c r="B497" s="217"/>
      <c r="C497" s="217"/>
      <c r="D497" s="217"/>
      <c r="E497" s="217"/>
      <c r="F497" s="217"/>
      <c r="G497" s="217"/>
      <c r="H497" s="217"/>
      <c r="I497" s="217"/>
      <c r="J497" s="218"/>
      <c r="K497" s="219">
        <v>1757999432.8499999</v>
      </c>
      <c r="L497" s="220"/>
      <c r="M497" s="220"/>
      <c r="N497" s="220"/>
      <c r="O497" s="220"/>
      <c r="P497" s="221"/>
    </row>
    <row r="498" spans="1:16" s="1" customFormat="1" x14ac:dyDescent="0.25">
      <c r="A498" s="216" t="s">
        <v>273</v>
      </c>
      <c r="B498" s="217"/>
      <c r="C498" s="217"/>
      <c r="D498" s="217"/>
      <c r="E498" s="217"/>
      <c r="F498" s="217"/>
      <c r="G498" s="217"/>
      <c r="H498" s="217"/>
      <c r="I498" s="217"/>
      <c r="J498" s="218"/>
      <c r="K498" s="219">
        <v>807486762.96000004</v>
      </c>
      <c r="L498" s="220"/>
      <c r="M498" s="220"/>
      <c r="N498" s="220"/>
      <c r="O498" s="220"/>
      <c r="P498" s="221"/>
    </row>
    <row r="499" spans="1:16" s="1" customFormat="1" x14ac:dyDescent="0.25">
      <c r="A499" s="216" t="s">
        <v>82</v>
      </c>
      <c r="B499" s="217"/>
      <c r="C499" s="217"/>
      <c r="D499" s="217"/>
      <c r="E499" s="217"/>
      <c r="F499" s="217"/>
      <c r="G499" s="217"/>
      <c r="H499" s="217"/>
      <c r="I499" s="217"/>
      <c r="J499" s="218"/>
      <c r="K499" s="219">
        <v>2870482024.2199998</v>
      </c>
      <c r="L499" s="220"/>
      <c r="M499" s="220"/>
      <c r="N499" s="220"/>
      <c r="O499" s="220"/>
      <c r="P499" s="221"/>
    </row>
    <row r="500" spans="1:16" s="1" customFormat="1" x14ac:dyDescent="0.25">
      <c r="A500" s="216" t="s">
        <v>263</v>
      </c>
      <c r="B500" s="217"/>
      <c r="C500" s="217"/>
      <c r="D500" s="217"/>
      <c r="E500" s="217"/>
      <c r="F500" s="217"/>
      <c r="G500" s="217"/>
      <c r="H500" s="217"/>
      <c r="I500" s="217"/>
      <c r="J500" s="218"/>
      <c r="K500" s="219">
        <v>931172142.79999995</v>
      </c>
      <c r="L500" s="220"/>
      <c r="M500" s="220"/>
      <c r="N500" s="220"/>
      <c r="O500" s="220"/>
      <c r="P500" s="221"/>
    </row>
    <row r="501" spans="1:16" s="1" customFormat="1" x14ac:dyDescent="0.25">
      <c r="A501" s="216" t="s">
        <v>264</v>
      </c>
      <c r="B501" s="217"/>
      <c r="C501" s="217"/>
      <c r="D501" s="217"/>
      <c r="E501" s="217"/>
      <c r="F501" s="217"/>
      <c r="G501" s="217"/>
      <c r="H501" s="217"/>
      <c r="I501" s="217"/>
      <c r="J501" s="218"/>
      <c r="K501" s="219">
        <v>884005094.76999998</v>
      </c>
      <c r="L501" s="220"/>
      <c r="M501" s="220"/>
      <c r="N501" s="220"/>
      <c r="O501" s="220"/>
      <c r="P501" s="221"/>
    </row>
    <row r="502" spans="1:16" s="1" customFormat="1" x14ac:dyDescent="0.25">
      <c r="A502" s="186" t="s">
        <v>265</v>
      </c>
      <c r="B502" s="186"/>
      <c r="C502" s="186"/>
      <c r="D502" s="186"/>
      <c r="E502" s="186"/>
      <c r="F502" s="186"/>
      <c r="G502" s="186"/>
      <c r="H502" s="186"/>
      <c r="I502" s="186"/>
      <c r="J502" s="186"/>
      <c r="K502" s="184">
        <v>860742141.78999996</v>
      </c>
      <c r="L502" s="184"/>
      <c r="M502" s="184"/>
      <c r="N502" s="184"/>
      <c r="O502" s="184"/>
      <c r="P502" s="184"/>
    </row>
    <row r="503" spans="1:16" s="1" customFormat="1" x14ac:dyDescent="0.25">
      <c r="A503" s="125"/>
      <c r="B503" s="125"/>
      <c r="C503" s="125"/>
      <c r="D503" s="125"/>
      <c r="E503" s="125"/>
      <c r="F503" s="125"/>
      <c r="G503" s="125"/>
      <c r="H503" s="125"/>
      <c r="I503" s="125"/>
      <c r="J503" s="125"/>
      <c r="K503" s="125"/>
      <c r="L503" s="125"/>
      <c r="M503" s="125"/>
      <c r="N503" s="125"/>
      <c r="O503" s="125"/>
      <c r="P503" s="125"/>
    </row>
    <row r="504" spans="1:16" s="1" customFormat="1" x14ac:dyDescent="0.25">
      <c r="A504" s="10"/>
      <c r="B504" s="10"/>
      <c r="C504" s="10"/>
      <c r="D504" s="10"/>
      <c r="E504" s="10"/>
      <c r="F504" s="10"/>
      <c r="G504" s="10"/>
      <c r="H504" s="10"/>
      <c r="I504" s="10"/>
      <c r="J504" s="10"/>
      <c r="K504" s="10"/>
      <c r="L504" s="10"/>
      <c r="M504" s="10"/>
      <c r="N504" s="10"/>
      <c r="O504" s="10"/>
      <c r="P504" s="10"/>
    </row>
    <row r="505" spans="1:16" x14ac:dyDescent="0.25">
      <c r="C505" s="15"/>
      <c r="D505" s="15"/>
      <c r="E505" s="15"/>
      <c r="F505" s="15"/>
      <c r="G505" s="15"/>
      <c r="K505" s="15"/>
      <c r="L505" s="15"/>
      <c r="M505" s="15"/>
      <c r="N505" s="15"/>
      <c r="O505" s="15"/>
      <c r="P505" s="15"/>
    </row>
    <row r="506" spans="1:16" x14ac:dyDescent="0.25">
      <c r="N506" s="5"/>
      <c r="O506" s="5"/>
    </row>
    <row r="507" spans="1:16" x14ac:dyDescent="0.25">
      <c r="C507" s="15"/>
      <c r="D507" s="15"/>
      <c r="E507" s="15"/>
      <c r="F507" s="15"/>
      <c r="G507" s="15"/>
      <c r="K507" s="15"/>
      <c r="L507" s="15"/>
      <c r="M507" s="15"/>
      <c r="N507" s="15"/>
      <c r="O507" s="15"/>
      <c r="P507" s="15"/>
    </row>
    <row r="508" spans="1:16" x14ac:dyDescent="0.25">
      <c r="A508" s="5"/>
      <c r="B508" s="5"/>
      <c r="C508" s="5"/>
      <c r="D508" s="5"/>
      <c r="E508" s="5"/>
      <c r="F508" s="5"/>
      <c r="G508" s="5"/>
      <c r="H508" s="5"/>
      <c r="I508" s="5"/>
      <c r="J508" s="5"/>
      <c r="K508" s="5"/>
      <c r="L508" s="5"/>
      <c r="M508" s="5"/>
      <c r="N508" s="5"/>
      <c r="O508" s="5"/>
      <c r="P508" s="5"/>
    </row>
    <row r="509" spans="1:16" x14ac:dyDescent="0.25">
      <c r="A509" s="5"/>
      <c r="B509" s="5"/>
      <c r="C509" s="7"/>
      <c r="D509" s="7"/>
      <c r="E509" s="7"/>
      <c r="F509" s="7"/>
      <c r="G509" s="7"/>
      <c r="H509" s="5"/>
      <c r="I509" s="5"/>
      <c r="J509" s="5"/>
      <c r="K509" s="7"/>
      <c r="L509" s="7"/>
      <c r="M509" s="7"/>
      <c r="N509" s="7"/>
      <c r="O509" s="7"/>
      <c r="P509" s="7"/>
    </row>
    <row r="510" spans="1:16" x14ac:dyDescent="0.25">
      <c r="A510" s="5"/>
      <c r="B510" s="5"/>
      <c r="C510" s="7"/>
      <c r="D510" s="7"/>
      <c r="E510" s="7"/>
      <c r="F510" s="7"/>
      <c r="G510" s="7"/>
      <c r="H510" s="5"/>
      <c r="I510" s="5"/>
      <c r="J510" s="5"/>
      <c r="K510" s="7"/>
      <c r="L510" s="7"/>
      <c r="M510" s="7"/>
      <c r="N510" s="7"/>
      <c r="O510" s="7"/>
      <c r="P510" s="7"/>
    </row>
    <row r="511" spans="1:16" x14ac:dyDescent="0.25">
      <c r="A511" s="5"/>
      <c r="B511" s="5"/>
      <c r="C511" s="7"/>
      <c r="D511" s="7"/>
      <c r="E511" s="7"/>
      <c r="F511" s="7"/>
      <c r="G511" s="7"/>
      <c r="H511" s="5"/>
      <c r="I511" s="5"/>
      <c r="J511" s="5"/>
      <c r="K511" s="7"/>
      <c r="L511" s="7"/>
      <c r="M511" s="7"/>
      <c r="N511" s="7"/>
      <c r="O511" s="7"/>
      <c r="P511" s="7"/>
    </row>
    <row r="512" spans="1:16" x14ac:dyDescent="0.25">
      <c r="A512" s="222" t="s">
        <v>30</v>
      </c>
      <c r="B512" s="222"/>
      <c r="C512" s="222"/>
      <c r="D512" s="222"/>
      <c r="E512" s="222"/>
      <c r="F512" s="222"/>
      <c r="G512" s="222"/>
      <c r="H512" s="222"/>
      <c r="I512" s="222"/>
      <c r="J512" s="222"/>
      <c r="K512" s="222"/>
      <c r="L512" s="222"/>
      <c r="M512" s="222"/>
      <c r="N512" s="222"/>
      <c r="O512" s="222"/>
      <c r="P512" s="222"/>
    </row>
  </sheetData>
  <mergeCells count="1011">
    <mergeCell ref="G328:H328"/>
    <mergeCell ref="G329:H329"/>
    <mergeCell ref="L290:P290"/>
    <mergeCell ref="M328:P328"/>
    <mergeCell ref="A294:E294"/>
    <mergeCell ref="A295:E295"/>
    <mergeCell ref="F293:H293"/>
    <mergeCell ref="A287:P287"/>
    <mergeCell ref="A261:P261"/>
    <mergeCell ref="A281:G281"/>
    <mergeCell ref="H60:J60"/>
    <mergeCell ref="A60:G60"/>
    <mergeCell ref="H73:J73"/>
    <mergeCell ref="H75:J75"/>
    <mergeCell ref="H74:P74"/>
    <mergeCell ref="A62:G62"/>
    <mergeCell ref="A63:G63"/>
    <mergeCell ref="A64:G64"/>
    <mergeCell ref="A65:G65"/>
    <mergeCell ref="A66:G66"/>
    <mergeCell ref="A67:G67"/>
    <mergeCell ref="A68:G68"/>
    <mergeCell ref="A69:G69"/>
    <mergeCell ref="A70:G70"/>
    <mergeCell ref="A71:G71"/>
    <mergeCell ref="A72:G72"/>
    <mergeCell ref="A73:G73"/>
    <mergeCell ref="A74:G74"/>
    <mergeCell ref="A75:G75"/>
    <mergeCell ref="N66:P66"/>
    <mergeCell ref="K67:M67"/>
    <mergeCell ref="A276:G276"/>
    <mergeCell ref="I374:K374"/>
    <mergeCell ref="I375:K375"/>
    <mergeCell ref="I376:K376"/>
    <mergeCell ref="K368:P368"/>
    <mergeCell ref="G368:J368"/>
    <mergeCell ref="K369:P369"/>
    <mergeCell ref="K370:P370"/>
    <mergeCell ref="G369:J369"/>
    <mergeCell ref="J351:P351"/>
    <mergeCell ref="A345:P345"/>
    <mergeCell ref="A336:P336"/>
    <mergeCell ref="I330:J330"/>
    <mergeCell ref="I373:K373"/>
    <mergeCell ref="A346:P346"/>
    <mergeCell ref="A334:P334"/>
    <mergeCell ref="L374:P374"/>
    <mergeCell ref="L375:P375"/>
    <mergeCell ref="A355:I355"/>
    <mergeCell ref="J356:P356"/>
    <mergeCell ref="A357:I357"/>
    <mergeCell ref="J357:P357"/>
    <mergeCell ref="A356:I356"/>
    <mergeCell ref="K363:P363"/>
    <mergeCell ref="K364:P364"/>
    <mergeCell ref="K365:P365"/>
    <mergeCell ref="A370:F370"/>
    <mergeCell ref="A371:P371"/>
    <mergeCell ref="A364:F364"/>
    <mergeCell ref="A360:P360"/>
    <mergeCell ref="A374:H374"/>
    <mergeCell ref="I332:J332"/>
    <mergeCell ref="A375:H375"/>
    <mergeCell ref="L404:P404"/>
    <mergeCell ref="I395:K395"/>
    <mergeCell ref="I396:K396"/>
    <mergeCell ref="I400:K400"/>
    <mergeCell ref="I401:K401"/>
    <mergeCell ref="I402:K402"/>
    <mergeCell ref="I403:K403"/>
    <mergeCell ref="I404:K404"/>
    <mergeCell ref="I397:K397"/>
    <mergeCell ref="L395:P395"/>
    <mergeCell ref="L396:P396"/>
    <mergeCell ref="L397:P397"/>
    <mergeCell ref="I398:K398"/>
    <mergeCell ref="I399:K399"/>
    <mergeCell ref="L402:P402"/>
    <mergeCell ref="L403:P403"/>
    <mergeCell ref="A385:H385"/>
    <mergeCell ref="L390:P390"/>
    <mergeCell ref="I391:K391"/>
    <mergeCell ref="L392:P392"/>
    <mergeCell ref="I392:K392"/>
    <mergeCell ref="L388:P388"/>
    <mergeCell ref="L389:P389"/>
    <mergeCell ref="A392:H392"/>
    <mergeCell ref="L391:P391"/>
    <mergeCell ref="A386:H386"/>
    <mergeCell ref="A401:H401"/>
    <mergeCell ref="A381:H381"/>
    <mergeCell ref="A382:H382"/>
    <mergeCell ref="A389:H389"/>
    <mergeCell ref="A390:H390"/>
    <mergeCell ref="L383:P383"/>
    <mergeCell ref="L384:P384"/>
    <mergeCell ref="L385:P385"/>
    <mergeCell ref="L386:P386"/>
    <mergeCell ref="L387:P387"/>
    <mergeCell ref="I378:K378"/>
    <mergeCell ref="I379:K379"/>
    <mergeCell ref="A383:H383"/>
    <mergeCell ref="I377:K377"/>
    <mergeCell ref="A376:H376"/>
    <mergeCell ref="L379:P379"/>
    <mergeCell ref="A380:H380"/>
    <mergeCell ref="A377:H377"/>
    <mergeCell ref="A384:H384"/>
    <mergeCell ref="A379:H379"/>
    <mergeCell ref="A378:H378"/>
    <mergeCell ref="I390:K390"/>
    <mergeCell ref="I388:K388"/>
    <mergeCell ref="I389:K389"/>
    <mergeCell ref="I387:K387"/>
    <mergeCell ref="A387:H387"/>
    <mergeCell ref="A388:H388"/>
    <mergeCell ref="I385:K385"/>
    <mergeCell ref="I386:K386"/>
    <mergeCell ref="L376:P376"/>
    <mergeCell ref="L382:P382"/>
    <mergeCell ref="L377:P377"/>
    <mergeCell ref="L378:P378"/>
    <mergeCell ref="H277:P277"/>
    <mergeCell ref="I290:K290"/>
    <mergeCell ref="I291:K291"/>
    <mergeCell ref="A270:D270"/>
    <mergeCell ref="A282:P282"/>
    <mergeCell ref="A353:P353"/>
    <mergeCell ref="A352:P352"/>
    <mergeCell ref="K362:P362"/>
    <mergeCell ref="K367:P367"/>
    <mergeCell ref="A362:F362"/>
    <mergeCell ref="G365:J365"/>
    <mergeCell ref="G366:J366"/>
    <mergeCell ref="G367:J367"/>
    <mergeCell ref="L373:P373"/>
    <mergeCell ref="G370:J370"/>
    <mergeCell ref="A365:F365"/>
    <mergeCell ref="A304:P304"/>
    <mergeCell ref="K366:P366"/>
    <mergeCell ref="A373:H373"/>
    <mergeCell ref="A366:F366"/>
    <mergeCell ref="A280:G280"/>
    <mergeCell ref="A274:P274"/>
    <mergeCell ref="A279:G279"/>
    <mergeCell ref="L271:P271"/>
    <mergeCell ref="F291:H291"/>
    <mergeCell ref="E270:F270"/>
    <mergeCell ref="A275:P275"/>
    <mergeCell ref="A291:E291"/>
    <mergeCell ref="A283:P283"/>
    <mergeCell ref="A286:P286"/>
    <mergeCell ref="A368:F368"/>
    <mergeCell ref="L272:P272"/>
    <mergeCell ref="A272:K272"/>
    <mergeCell ref="H279:P279"/>
    <mergeCell ref="H280:P280"/>
    <mergeCell ref="I289:K289"/>
    <mergeCell ref="L270:P270"/>
    <mergeCell ref="H281:P281"/>
    <mergeCell ref="G323:H323"/>
    <mergeCell ref="L303:P303"/>
    <mergeCell ref="A303:K303"/>
    <mergeCell ref="A341:P341"/>
    <mergeCell ref="A342:P342"/>
    <mergeCell ref="A340:P340"/>
    <mergeCell ref="A331:D331"/>
    <mergeCell ref="A332:D332"/>
    <mergeCell ref="A350:I350"/>
    <mergeCell ref="A311:P311"/>
    <mergeCell ref="A307:P307"/>
    <mergeCell ref="G326:H326"/>
    <mergeCell ref="A326:D326"/>
    <mergeCell ref="A324:D324"/>
    <mergeCell ref="A339:P339"/>
    <mergeCell ref="A333:P333"/>
    <mergeCell ref="E323:F323"/>
    <mergeCell ref="E321:F321"/>
    <mergeCell ref="M323:P323"/>
    <mergeCell ref="A306:P306"/>
    <mergeCell ref="A310:P310"/>
    <mergeCell ref="E326:F326"/>
    <mergeCell ref="E322:F322"/>
    <mergeCell ref="A317:P317"/>
    <mergeCell ref="A288:P288"/>
    <mergeCell ref="I329:J329"/>
    <mergeCell ref="J355:P355"/>
    <mergeCell ref="H194:J194"/>
    <mergeCell ref="L227:P227"/>
    <mergeCell ref="L224:P224"/>
    <mergeCell ref="A241:P241"/>
    <mergeCell ref="L237:P237"/>
    <mergeCell ref="L236:P236"/>
    <mergeCell ref="L234:P234"/>
    <mergeCell ref="A234:K234"/>
    <mergeCell ref="L233:P233"/>
    <mergeCell ref="A233:K233"/>
    <mergeCell ref="L232:P232"/>
    <mergeCell ref="N246:P246"/>
    <mergeCell ref="N247:P247"/>
    <mergeCell ref="N242:P242"/>
    <mergeCell ref="N244:P244"/>
    <mergeCell ref="N245:P245"/>
    <mergeCell ref="A247:E247"/>
    <mergeCell ref="A244:E244"/>
    <mergeCell ref="H245:I245"/>
    <mergeCell ref="H246:I246"/>
    <mergeCell ref="A240:P240"/>
    <mergeCell ref="F242:G242"/>
    <mergeCell ref="F244:G244"/>
    <mergeCell ref="L242:M242"/>
    <mergeCell ref="A238:P238"/>
    <mergeCell ref="A237:K237"/>
    <mergeCell ref="G269:K269"/>
    <mergeCell ref="A263:P264"/>
    <mergeCell ref="A258:P258"/>
    <mergeCell ref="A245:E245"/>
    <mergeCell ref="A246:E246"/>
    <mergeCell ref="A159:I159"/>
    <mergeCell ref="A161:I161"/>
    <mergeCell ref="A157:K157"/>
    <mergeCell ref="J164:K164"/>
    <mergeCell ref="A160:K160"/>
    <mergeCell ref="J186:K186"/>
    <mergeCell ref="A225:K225"/>
    <mergeCell ref="H195:J195"/>
    <mergeCell ref="A184:I184"/>
    <mergeCell ref="A202:G202"/>
    <mergeCell ref="A203:G203"/>
    <mergeCell ref="A199:G199"/>
    <mergeCell ref="A194:G194"/>
    <mergeCell ref="A195:G195"/>
    <mergeCell ref="K195:P195"/>
    <mergeCell ref="A216:P216"/>
    <mergeCell ref="A198:G198"/>
    <mergeCell ref="H196:J196"/>
    <mergeCell ref="K198:P198"/>
    <mergeCell ref="A166:I166"/>
    <mergeCell ref="L225:P225"/>
    <mergeCell ref="L167:P167"/>
    <mergeCell ref="A185:I185"/>
    <mergeCell ref="A175:I175"/>
    <mergeCell ref="A168:I168"/>
    <mergeCell ref="J171:K171"/>
    <mergeCell ref="J172:K172"/>
    <mergeCell ref="J173:K173"/>
    <mergeCell ref="L168:P173"/>
    <mergeCell ref="A174:K174"/>
    <mergeCell ref="K206:P206"/>
    <mergeCell ref="K207:P207"/>
    <mergeCell ref="A243:P243"/>
    <mergeCell ref="A249:P249"/>
    <mergeCell ref="J246:K246"/>
    <mergeCell ref="F245:G245"/>
    <mergeCell ref="F246:G246"/>
    <mergeCell ref="F247:G247"/>
    <mergeCell ref="F248:G248"/>
    <mergeCell ref="L244:M244"/>
    <mergeCell ref="L245:M245"/>
    <mergeCell ref="H244:I244"/>
    <mergeCell ref="H248:I248"/>
    <mergeCell ref="N248:P248"/>
    <mergeCell ref="A257:P257"/>
    <mergeCell ref="J256:L256"/>
    <mergeCell ref="M256:P256"/>
    <mergeCell ref="F256:G256"/>
    <mergeCell ref="H256:I256"/>
    <mergeCell ref="A254:P254"/>
    <mergeCell ref="L248:M248"/>
    <mergeCell ref="K327:L327"/>
    <mergeCell ref="M326:P326"/>
    <mergeCell ref="K326:L326"/>
    <mergeCell ref="I326:J326"/>
    <mergeCell ref="A327:D327"/>
    <mergeCell ref="E327:F327"/>
    <mergeCell ref="I327:J327"/>
    <mergeCell ref="H202:J202"/>
    <mergeCell ref="K194:P194"/>
    <mergeCell ref="A178:I178"/>
    <mergeCell ref="J163:K163"/>
    <mergeCell ref="A171:I171"/>
    <mergeCell ref="L161:P166"/>
    <mergeCell ref="J158:K158"/>
    <mergeCell ref="J159:K159"/>
    <mergeCell ref="J162:K162"/>
    <mergeCell ref="J166:K166"/>
    <mergeCell ref="A250:P250"/>
    <mergeCell ref="L246:M246"/>
    <mergeCell ref="L247:M247"/>
    <mergeCell ref="L292:P292"/>
    <mergeCell ref="L289:P289"/>
    <mergeCell ref="F289:H289"/>
    <mergeCell ref="A239:P239"/>
    <mergeCell ref="L230:P230"/>
    <mergeCell ref="K201:P201"/>
    <mergeCell ref="A220:P220"/>
    <mergeCell ref="L218:P218"/>
    <mergeCell ref="A219:K219"/>
    <mergeCell ref="A224:K224"/>
    <mergeCell ref="H205:J205"/>
    <mergeCell ref="K205:P205"/>
    <mergeCell ref="I328:J328"/>
    <mergeCell ref="A255:D255"/>
    <mergeCell ref="A256:D256"/>
    <mergeCell ref="E269:F269"/>
    <mergeCell ref="A269:D269"/>
    <mergeCell ref="M255:P255"/>
    <mergeCell ref="A267:P267"/>
    <mergeCell ref="A266:P266"/>
    <mergeCell ref="A259:P259"/>
    <mergeCell ref="F253:G253"/>
    <mergeCell ref="H253:I253"/>
    <mergeCell ref="M321:P321"/>
    <mergeCell ref="A325:D325"/>
    <mergeCell ref="A308:P308"/>
    <mergeCell ref="A309:P309"/>
    <mergeCell ref="A321:D321"/>
    <mergeCell ref="M322:P322"/>
    <mergeCell ref="G321:H321"/>
    <mergeCell ref="I321:J321"/>
    <mergeCell ref="K321:L321"/>
    <mergeCell ref="K322:L322"/>
    <mergeCell ref="K323:L323"/>
    <mergeCell ref="G322:H322"/>
    <mergeCell ref="A322:D322"/>
    <mergeCell ref="A289:E289"/>
    <mergeCell ref="A290:E290"/>
    <mergeCell ref="A323:D323"/>
    <mergeCell ref="A312:P312"/>
    <mergeCell ref="A319:P319"/>
    <mergeCell ref="A292:E292"/>
    <mergeCell ref="F290:H290"/>
    <mergeCell ref="L291:P291"/>
    <mergeCell ref="A413:K413"/>
    <mergeCell ref="G327:H327"/>
    <mergeCell ref="M329:P329"/>
    <mergeCell ref="A328:D328"/>
    <mergeCell ref="I380:K380"/>
    <mergeCell ref="I381:K381"/>
    <mergeCell ref="I382:K382"/>
    <mergeCell ref="I383:K383"/>
    <mergeCell ref="I384:K384"/>
    <mergeCell ref="A358:P358"/>
    <mergeCell ref="G362:J362"/>
    <mergeCell ref="G363:J363"/>
    <mergeCell ref="G364:J364"/>
    <mergeCell ref="L380:P380"/>
    <mergeCell ref="L381:P381"/>
    <mergeCell ref="A351:I351"/>
    <mergeCell ref="M332:P332"/>
    <mergeCell ref="E330:F330"/>
    <mergeCell ref="A411:P411"/>
    <mergeCell ref="A354:P354"/>
    <mergeCell ref="J349:P349"/>
    <mergeCell ref="A330:D330"/>
    <mergeCell ref="M327:P327"/>
    <mergeCell ref="M330:P330"/>
    <mergeCell ref="A337:P337"/>
    <mergeCell ref="A348:P348"/>
    <mergeCell ref="A408:P408"/>
    <mergeCell ref="A329:D329"/>
    <mergeCell ref="E328:F328"/>
    <mergeCell ref="E329:F329"/>
    <mergeCell ref="A372:P372"/>
    <mergeCell ref="A359:P359"/>
    <mergeCell ref="A83:P83"/>
    <mergeCell ref="A84:P84"/>
    <mergeCell ref="H198:J198"/>
    <mergeCell ref="H199:J199"/>
    <mergeCell ref="H200:J200"/>
    <mergeCell ref="H201:J201"/>
    <mergeCell ref="H209:J209"/>
    <mergeCell ref="A186:I186"/>
    <mergeCell ref="A183:I183"/>
    <mergeCell ref="K200:P200"/>
    <mergeCell ref="K199:P199"/>
    <mergeCell ref="H197:J197"/>
    <mergeCell ref="A193:P193"/>
    <mergeCell ref="K208:P208"/>
    <mergeCell ref="A208:G208"/>
    <mergeCell ref="A209:G209"/>
    <mergeCell ref="A201:G201"/>
    <mergeCell ref="A170:I170"/>
    <mergeCell ref="J170:K170"/>
    <mergeCell ref="J182:K182"/>
    <mergeCell ref="A182:I182"/>
    <mergeCell ref="J185:K185"/>
    <mergeCell ref="A180:I180"/>
    <mergeCell ref="A179:I179"/>
    <mergeCell ref="A169:I169"/>
    <mergeCell ref="J168:K168"/>
    <mergeCell ref="J177:K177"/>
    <mergeCell ref="J178:K178"/>
    <mergeCell ref="J161:K161"/>
    <mergeCell ref="J155:K155"/>
    <mergeCell ref="A162:I162"/>
    <mergeCell ref="J152:K152"/>
    <mergeCell ref="L124:P124"/>
    <mergeCell ref="A164:I164"/>
    <mergeCell ref="J139:K139"/>
    <mergeCell ref="A123:P123"/>
    <mergeCell ref="A132:I132"/>
    <mergeCell ref="A118:P118"/>
    <mergeCell ref="A108:P108"/>
    <mergeCell ref="L135:P135"/>
    <mergeCell ref="A173:I173"/>
    <mergeCell ref="J169:K169"/>
    <mergeCell ref="L136:P140"/>
    <mergeCell ref="A141:K141"/>
    <mergeCell ref="L141:P141"/>
    <mergeCell ref="J151:K151"/>
    <mergeCell ref="J140:K140"/>
    <mergeCell ref="A144:K144"/>
    <mergeCell ref="A145:I145"/>
    <mergeCell ref="A146:I146"/>
    <mergeCell ref="A147:I147"/>
    <mergeCell ref="J137:K137"/>
    <mergeCell ref="A143:P143"/>
    <mergeCell ref="J148:K148"/>
    <mergeCell ref="J150:K150"/>
    <mergeCell ref="A155:I155"/>
    <mergeCell ref="A156:I156"/>
    <mergeCell ref="A131:I131"/>
    <mergeCell ref="L158:P159"/>
    <mergeCell ref="A154:I154"/>
    <mergeCell ref="J154:K154"/>
    <mergeCell ref="A163:I163"/>
    <mergeCell ref="J136:K136"/>
    <mergeCell ref="A150:I150"/>
    <mergeCell ref="A28:P28"/>
    <mergeCell ref="A94:P94"/>
    <mergeCell ref="A26:P26"/>
    <mergeCell ref="A27:P27"/>
    <mergeCell ref="A30:P30"/>
    <mergeCell ref="L31:P31"/>
    <mergeCell ref="L32:P32"/>
    <mergeCell ref="L33:P33"/>
    <mergeCell ref="A34:K34"/>
    <mergeCell ref="L34:P34"/>
    <mergeCell ref="L53:P53"/>
    <mergeCell ref="L54:P54"/>
    <mergeCell ref="A31:D31"/>
    <mergeCell ref="A32:D32"/>
    <mergeCell ref="A49:P49"/>
    <mergeCell ref="A52:D52"/>
    <mergeCell ref="A42:P42"/>
    <mergeCell ref="A43:P43"/>
    <mergeCell ref="A39:P39"/>
    <mergeCell ref="A46:P46"/>
    <mergeCell ref="A50:P50"/>
    <mergeCell ref="L52:P52"/>
    <mergeCell ref="E52:F52"/>
    <mergeCell ref="E31:F31"/>
    <mergeCell ref="G53:K53"/>
    <mergeCell ref="G54:K54"/>
    <mergeCell ref="G32:K32"/>
    <mergeCell ref="G33:K33"/>
    <mergeCell ref="A35:P35"/>
    <mergeCell ref="A36:P36"/>
    <mergeCell ref="A38:P38"/>
    <mergeCell ref="G52:K52"/>
    <mergeCell ref="A23:P23"/>
    <mergeCell ref="A17:P17"/>
    <mergeCell ref="A18:P18"/>
    <mergeCell ref="A19:P19"/>
    <mergeCell ref="A20:P20"/>
    <mergeCell ref="A21:P21"/>
    <mergeCell ref="A22:P22"/>
    <mergeCell ref="A24:P24"/>
    <mergeCell ref="A40:P40"/>
    <mergeCell ref="A48:P48"/>
    <mergeCell ref="A1:P1"/>
    <mergeCell ref="A2:P2"/>
    <mergeCell ref="A4:P4"/>
    <mergeCell ref="A11:P11"/>
    <mergeCell ref="A12:P12"/>
    <mergeCell ref="A13:P13"/>
    <mergeCell ref="A14:P14"/>
    <mergeCell ref="A15:P15"/>
    <mergeCell ref="A16:P16"/>
    <mergeCell ref="A5:P5"/>
    <mergeCell ref="A6:P6"/>
    <mergeCell ref="A7:P7"/>
    <mergeCell ref="A8:P8"/>
    <mergeCell ref="A9:P9"/>
    <mergeCell ref="A10:P10"/>
    <mergeCell ref="A3:P3"/>
    <mergeCell ref="A29:P29"/>
    <mergeCell ref="A33:D33"/>
    <mergeCell ref="A25:P25"/>
    <mergeCell ref="E32:F32"/>
    <mergeCell ref="E33:F33"/>
    <mergeCell ref="G31:K31"/>
    <mergeCell ref="A410:P410"/>
    <mergeCell ref="L413:P413"/>
    <mergeCell ref="A369:F369"/>
    <mergeCell ref="A404:H404"/>
    <mergeCell ref="A395:H395"/>
    <mergeCell ref="A396:H396"/>
    <mergeCell ref="A397:H397"/>
    <mergeCell ref="I294:K294"/>
    <mergeCell ref="A402:H402"/>
    <mergeCell ref="A403:H403"/>
    <mergeCell ref="A391:H391"/>
    <mergeCell ref="L398:P398"/>
    <mergeCell ref="L399:P399"/>
    <mergeCell ref="L400:P400"/>
    <mergeCell ref="L401:P401"/>
    <mergeCell ref="I299:K299"/>
    <mergeCell ref="L299:P299"/>
    <mergeCell ref="A343:P343"/>
    <mergeCell ref="A412:P412"/>
    <mergeCell ref="A363:F363"/>
    <mergeCell ref="A405:P405"/>
    <mergeCell ref="A361:P361"/>
    <mergeCell ref="A344:P344"/>
    <mergeCell ref="A338:P338"/>
    <mergeCell ref="A398:H398"/>
    <mergeCell ref="A399:H399"/>
    <mergeCell ref="A320:P320"/>
    <mergeCell ref="A318:P318"/>
    <mergeCell ref="A316:P316"/>
    <mergeCell ref="G324:H324"/>
    <mergeCell ref="G325:H325"/>
    <mergeCell ref="G331:H331"/>
    <mergeCell ref="A41:P41"/>
    <mergeCell ref="A37:P37"/>
    <mergeCell ref="A44:P44"/>
    <mergeCell ref="A45:P45"/>
    <mergeCell ref="A47:P47"/>
    <mergeCell ref="A51:P51"/>
    <mergeCell ref="F292:H292"/>
    <mergeCell ref="I295:K295"/>
    <mergeCell ref="I296:K296"/>
    <mergeCell ref="F294:H294"/>
    <mergeCell ref="F295:H295"/>
    <mergeCell ref="F296:H296"/>
    <mergeCell ref="F297:H297"/>
    <mergeCell ref="F302:H302"/>
    <mergeCell ref="L295:P295"/>
    <mergeCell ref="L296:P296"/>
    <mergeCell ref="I292:K292"/>
    <mergeCell ref="L300:P300"/>
    <mergeCell ref="L301:P301"/>
    <mergeCell ref="I302:K302"/>
    <mergeCell ref="L302:P302"/>
    <mergeCell ref="A302:E302"/>
    <mergeCell ref="L293:P293"/>
    <mergeCell ref="I293:K293"/>
    <mergeCell ref="I297:K297"/>
    <mergeCell ref="I301:K301"/>
    <mergeCell ref="A248:E248"/>
    <mergeCell ref="J242:K242"/>
    <mergeCell ref="J244:K244"/>
    <mergeCell ref="J245:K245"/>
    <mergeCell ref="A285:P285"/>
    <mergeCell ref="A284:P284"/>
    <mergeCell ref="L423:P423"/>
    <mergeCell ref="A409:P409"/>
    <mergeCell ref="L297:P297"/>
    <mergeCell ref="I300:K300"/>
    <mergeCell ref="F300:H300"/>
    <mergeCell ref="A299:E299"/>
    <mergeCell ref="F299:H299"/>
    <mergeCell ref="A300:E300"/>
    <mergeCell ref="A301:E301"/>
    <mergeCell ref="L294:P294"/>
    <mergeCell ref="A293:E293"/>
    <mergeCell ref="F301:H301"/>
    <mergeCell ref="A298:P298"/>
    <mergeCell ref="A296:E296"/>
    <mergeCell ref="A297:E297"/>
    <mergeCell ref="A393:P393"/>
    <mergeCell ref="A394:P394"/>
    <mergeCell ref="E331:F331"/>
    <mergeCell ref="E332:F332"/>
    <mergeCell ref="A367:F367"/>
    <mergeCell ref="A313:P313"/>
    <mergeCell ref="K325:L325"/>
    <mergeCell ref="I322:J322"/>
    <mergeCell ref="I323:J323"/>
    <mergeCell ref="I324:J324"/>
    <mergeCell ref="I325:J325"/>
    <mergeCell ref="A315:P315"/>
    <mergeCell ref="M324:P324"/>
    <mergeCell ref="M325:P325"/>
    <mergeCell ref="E325:F325"/>
    <mergeCell ref="A314:P314"/>
    <mergeCell ref="A400:H400"/>
    <mergeCell ref="L425:P425"/>
    <mergeCell ref="A335:P335"/>
    <mergeCell ref="A347:P347"/>
    <mergeCell ref="J350:P350"/>
    <mergeCell ref="A349:I349"/>
    <mergeCell ref="A305:P305"/>
    <mergeCell ref="A423:K423"/>
    <mergeCell ref="A420:K420"/>
    <mergeCell ref="L415:P415"/>
    <mergeCell ref="A416:K416"/>
    <mergeCell ref="L416:P416"/>
    <mergeCell ref="A419:K419"/>
    <mergeCell ref="L419:P419"/>
    <mergeCell ref="L414:P414"/>
    <mergeCell ref="A415:K415"/>
    <mergeCell ref="A417:K417"/>
    <mergeCell ref="L417:P417"/>
    <mergeCell ref="A418:K418"/>
    <mergeCell ref="L418:P418"/>
    <mergeCell ref="A414:K414"/>
    <mergeCell ref="M331:P331"/>
    <mergeCell ref="A422:K422"/>
    <mergeCell ref="L422:P422"/>
    <mergeCell ref="L420:P420"/>
    <mergeCell ref="A421:K421"/>
    <mergeCell ref="L421:P421"/>
    <mergeCell ref="K330:L330"/>
    <mergeCell ref="K331:L331"/>
    <mergeCell ref="K332:L332"/>
    <mergeCell ref="I331:J331"/>
    <mergeCell ref="G330:H330"/>
    <mergeCell ref="A406:P407"/>
    <mergeCell ref="A424:K424"/>
    <mergeCell ref="L424:P424"/>
    <mergeCell ref="L454:P454"/>
    <mergeCell ref="A451:K451"/>
    <mergeCell ref="A452:K452"/>
    <mergeCell ref="A448:K448"/>
    <mergeCell ref="A454:K454"/>
    <mergeCell ref="L450:P450"/>
    <mergeCell ref="A456:K456"/>
    <mergeCell ref="A453:K453"/>
    <mergeCell ref="A450:K450"/>
    <mergeCell ref="A460:K460"/>
    <mergeCell ref="A459:K459"/>
    <mergeCell ref="A462:K462"/>
    <mergeCell ref="L456:P456"/>
    <mergeCell ref="A463:K463"/>
    <mergeCell ref="L437:P437"/>
    <mergeCell ref="A439:K439"/>
    <mergeCell ref="L439:P439"/>
    <mergeCell ref="A437:K437"/>
    <mergeCell ref="A438:K438"/>
    <mergeCell ref="L438:P438"/>
    <mergeCell ref="A425:K425"/>
    <mergeCell ref="A429:P429"/>
    <mergeCell ref="A434:K434"/>
    <mergeCell ref="L434:P434"/>
    <mergeCell ref="A427:P427"/>
    <mergeCell ref="L435:P435"/>
    <mergeCell ref="A436:K436"/>
    <mergeCell ref="L436:P436"/>
    <mergeCell ref="A435:K435"/>
    <mergeCell ref="L452:P452"/>
    <mergeCell ref="K488:P488"/>
    <mergeCell ref="L479:P479"/>
    <mergeCell ref="G476:K476"/>
    <mergeCell ref="G477:K477"/>
    <mergeCell ref="A488:J488"/>
    <mergeCell ref="A475:P475"/>
    <mergeCell ref="A486:P486"/>
    <mergeCell ref="A468:K468"/>
    <mergeCell ref="A469:P469"/>
    <mergeCell ref="A471:P471"/>
    <mergeCell ref="A489:J489"/>
    <mergeCell ref="I480:K480"/>
    <mergeCell ref="G478:H478"/>
    <mergeCell ref="G479:H479"/>
    <mergeCell ref="G480:H480"/>
    <mergeCell ref="K489:P489"/>
    <mergeCell ref="A487:J487"/>
    <mergeCell ref="A482:K482"/>
    <mergeCell ref="A472:P472"/>
    <mergeCell ref="L476:P476"/>
    <mergeCell ref="L480:P480"/>
    <mergeCell ref="E478:F481"/>
    <mergeCell ref="L482:P482"/>
    <mergeCell ref="L478:P478"/>
    <mergeCell ref="I479:K479"/>
    <mergeCell ref="A474:P474"/>
    <mergeCell ref="A484:P484"/>
    <mergeCell ref="A485:P485"/>
    <mergeCell ref="A483:P483"/>
    <mergeCell ref="K487:P487"/>
    <mergeCell ref="L477:P477"/>
    <mergeCell ref="G481:H481"/>
    <mergeCell ref="A492:J492"/>
    <mergeCell ref="K492:P492"/>
    <mergeCell ref="K490:P490"/>
    <mergeCell ref="A490:J490"/>
    <mergeCell ref="A512:P512"/>
    <mergeCell ref="A501:J501"/>
    <mergeCell ref="A498:J498"/>
    <mergeCell ref="K498:P498"/>
    <mergeCell ref="A499:J499"/>
    <mergeCell ref="K499:P499"/>
    <mergeCell ref="A500:J500"/>
    <mergeCell ref="K500:P500"/>
    <mergeCell ref="A497:J497"/>
    <mergeCell ref="K497:P497"/>
    <mergeCell ref="A503:P503"/>
    <mergeCell ref="K501:P501"/>
    <mergeCell ref="A502:J502"/>
    <mergeCell ref="K502:P502"/>
    <mergeCell ref="A493:P493"/>
    <mergeCell ref="A494:P494"/>
    <mergeCell ref="A496:J496"/>
    <mergeCell ref="K496:P496"/>
    <mergeCell ref="K495:P495"/>
    <mergeCell ref="A495:J495"/>
    <mergeCell ref="A491:J491"/>
    <mergeCell ref="K491:P491"/>
    <mergeCell ref="A426:K426"/>
    <mergeCell ref="L445:P445"/>
    <mergeCell ref="A449:K449"/>
    <mergeCell ref="A443:K443"/>
    <mergeCell ref="L443:P443"/>
    <mergeCell ref="L441:P441"/>
    <mergeCell ref="A444:K444"/>
    <mergeCell ref="A430:P430"/>
    <mergeCell ref="A433:P433"/>
    <mergeCell ref="L444:P444"/>
    <mergeCell ref="A455:K455"/>
    <mergeCell ref="A446:K446"/>
    <mergeCell ref="A441:K441"/>
    <mergeCell ref="L455:P455"/>
    <mergeCell ref="L453:P453"/>
    <mergeCell ref="L449:P449"/>
    <mergeCell ref="L448:P448"/>
    <mergeCell ref="L447:P447"/>
    <mergeCell ref="A440:K440"/>
    <mergeCell ref="L440:P440"/>
    <mergeCell ref="L446:P446"/>
    <mergeCell ref="A445:K445"/>
    <mergeCell ref="A447:K447"/>
    <mergeCell ref="L451:P451"/>
    <mergeCell ref="A442:K442"/>
    <mergeCell ref="L442:P442"/>
    <mergeCell ref="L426:P426"/>
    <mergeCell ref="L432:P432"/>
    <mergeCell ref="A428:P428"/>
    <mergeCell ref="A431:P431"/>
    <mergeCell ref="A432:K432"/>
    <mergeCell ref="L481:P481"/>
    <mergeCell ref="I481:K481"/>
    <mergeCell ref="A465:K465"/>
    <mergeCell ref="L465:P465"/>
    <mergeCell ref="A466:K466"/>
    <mergeCell ref="A479:D481"/>
    <mergeCell ref="E476:F476"/>
    <mergeCell ref="E477:F477"/>
    <mergeCell ref="I478:K478"/>
    <mergeCell ref="A458:P458"/>
    <mergeCell ref="A461:K461"/>
    <mergeCell ref="A457:K457"/>
    <mergeCell ref="L461:P461"/>
    <mergeCell ref="L457:P457"/>
    <mergeCell ref="A473:P473"/>
    <mergeCell ref="L468:P468"/>
    <mergeCell ref="A470:P470"/>
    <mergeCell ref="A464:K464"/>
    <mergeCell ref="L466:P466"/>
    <mergeCell ref="A476:D476"/>
    <mergeCell ref="A477:D477"/>
    <mergeCell ref="A467:P467"/>
    <mergeCell ref="L464:P464"/>
    <mergeCell ref="L459:P459"/>
    <mergeCell ref="L463:P463"/>
    <mergeCell ref="L462:P462"/>
    <mergeCell ref="L460:P460"/>
    <mergeCell ref="G332:H332"/>
    <mergeCell ref="K324:L324"/>
    <mergeCell ref="E324:F324"/>
    <mergeCell ref="A242:E242"/>
    <mergeCell ref="J247:K247"/>
    <mergeCell ref="J248:K248"/>
    <mergeCell ref="F255:G255"/>
    <mergeCell ref="H255:I255"/>
    <mergeCell ref="J255:L255"/>
    <mergeCell ref="K328:L328"/>
    <mergeCell ref="K329:L329"/>
    <mergeCell ref="A252:P252"/>
    <mergeCell ref="G270:K270"/>
    <mergeCell ref="G271:K271"/>
    <mergeCell ref="E271:F271"/>
    <mergeCell ref="A251:P251"/>
    <mergeCell ref="A260:P260"/>
    <mergeCell ref="A253:D253"/>
    <mergeCell ref="A278:G278"/>
    <mergeCell ref="J253:L253"/>
    <mergeCell ref="M253:P253"/>
    <mergeCell ref="H276:P276"/>
    <mergeCell ref="H278:P278"/>
    <mergeCell ref="L269:P269"/>
    <mergeCell ref="A271:D271"/>
    <mergeCell ref="A262:P262"/>
    <mergeCell ref="A265:P265"/>
    <mergeCell ref="A268:P268"/>
    <mergeCell ref="A277:G277"/>
    <mergeCell ref="A273:P273"/>
    <mergeCell ref="H242:I242"/>
    <mergeCell ref="H247:I247"/>
    <mergeCell ref="J132:K132"/>
    <mergeCell ref="L130:P132"/>
    <mergeCell ref="A204:G204"/>
    <mergeCell ref="A205:G205"/>
    <mergeCell ref="H208:J208"/>
    <mergeCell ref="H203:J203"/>
    <mergeCell ref="H204:J204"/>
    <mergeCell ref="A206:G206"/>
    <mergeCell ref="A207:G207"/>
    <mergeCell ref="H206:J206"/>
    <mergeCell ref="K204:P204"/>
    <mergeCell ref="H207:J207"/>
    <mergeCell ref="A200:G200"/>
    <mergeCell ref="A236:K236"/>
    <mergeCell ref="L226:P226"/>
    <mergeCell ref="A210:P210"/>
    <mergeCell ref="A215:K215"/>
    <mergeCell ref="A231:K231"/>
    <mergeCell ref="A232:K232"/>
    <mergeCell ref="A217:K217"/>
    <mergeCell ref="L228:P228"/>
    <mergeCell ref="L229:P229"/>
    <mergeCell ref="A229:K229"/>
    <mergeCell ref="K202:P202"/>
    <mergeCell ref="L182:P186"/>
    <mergeCell ref="J156:K156"/>
    <mergeCell ref="A165:I165"/>
    <mergeCell ref="A140:I140"/>
    <mergeCell ref="A142:P142"/>
    <mergeCell ref="L144:P144"/>
    <mergeCell ref="A135:K135"/>
    <mergeCell ref="A137:I137"/>
    <mergeCell ref="A222:P222"/>
    <mergeCell ref="K209:P209"/>
    <mergeCell ref="L223:P223"/>
    <mergeCell ref="A197:G197"/>
    <mergeCell ref="K197:P197"/>
    <mergeCell ref="K203:P203"/>
    <mergeCell ref="A230:K230"/>
    <mergeCell ref="A228:K228"/>
    <mergeCell ref="L231:P231"/>
    <mergeCell ref="A235:K235"/>
    <mergeCell ref="L235:P235"/>
    <mergeCell ref="L215:P215"/>
    <mergeCell ref="A218:K218"/>
    <mergeCell ref="A223:K223"/>
    <mergeCell ref="A226:K226"/>
    <mergeCell ref="A227:K227"/>
    <mergeCell ref="A213:P213"/>
    <mergeCell ref="L217:P217"/>
    <mergeCell ref="A212:P212"/>
    <mergeCell ref="A221:P221"/>
    <mergeCell ref="L219:P219"/>
    <mergeCell ref="J149:K149"/>
    <mergeCell ref="J146:K146"/>
    <mergeCell ref="J147:K147"/>
    <mergeCell ref="A214:P214"/>
    <mergeCell ref="K196:P196"/>
    <mergeCell ref="J145:K145"/>
    <mergeCell ref="A211:P211"/>
    <mergeCell ref="A196:G196"/>
    <mergeCell ref="A190:P190"/>
    <mergeCell ref="A148:I148"/>
    <mergeCell ref="A139:I139"/>
    <mergeCell ref="L160:P160"/>
    <mergeCell ref="J176:K176"/>
    <mergeCell ref="L174:P174"/>
    <mergeCell ref="A151:I151"/>
    <mergeCell ref="A167:K167"/>
    <mergeCell ref="J180:K180"/>
    <mergeCell ref="J183:K183"/>
    <mergeCell ref="J184:K184"/>
    <mergeCell ref="L175:P180"/>
    <mergeCell ref="A176:I176"/>
    <mergeCell ref="A177:I177"/>
    <mergeCell ref="A181:K181"/>
    <mergeCell ref="L181:P181"/>
    <mergeCell ref="A152:I152"/>
    <mergeCell ref="J165:K165"/>
    <mergeCell ref="L157:P157"/>
    <mergeCell ref="J175:K175"/>
    <mergeCell ref="A172:I172"/>
    <mergeCell ref="A153:I153"/>
    <mergeCell ref="J153:K153"/>
    <mergeCell ref="A158:I158"/>
    <mergeCell ref="A106:P106"/>
    <mergeCell ref="J126:K126"/>
    <mergeCell ref="A134:I134"/>
    <mergeCell ref="J179:K179"/>
    <mergeCell ref="A109:P109"/>
    <mergeCell ref="A95:P95"/>
    <mergeCell ref="A96:P96"/>
    <mergeCell ref="L134:P134"/>
    <mergeCell ref="L129:P129"/>
    <mergeCell ref="J130:K130"/>
    <mergeCell ref="J131:K131"/>
    <mergeCell ref="L145:P156"/>
    <mergeCell ref="A120:P120"/>
    <mergeCell ref="A136:I136"/>
    <mergeCell ref="A138:I138"/>
    <mergeCell ref="A129:K129"/>
    <mergeCell ref="A107:P107"/>
    <mergeCell ref="A116:P116"/>
    <mergeCell ref="A110:P110"/>
    <mergeCell ref="J134:K134"/>
    <mergeCell ref="A97:P97"/>
    <mergeCell ref="A98:P98"/>
    <mergeCell ref="A117:P117"/>
    <mergeCell ref="A133:K133"/>
    <mergeCell ref="L133:P133"/>
    <mergeCell ref="A124:K124"/>
    <mergeCell ref="A115:P115"/>
    <mergeCell ref="A100:P100"/>
    <mergeCell ref="A101:P101"/>
    <mergeCell ref="A102:P102"/>
    <mergeCell ref="A103:P103"/>
    <mergeCell ref="A113:P113"/>
    <mergeCell ref="K76:P76"/>
    <mergeCell ref="A76:J76"/>
    <mergeCell ref="A79:P79"/>
    <mergeCell ref="A105:P105"/>
    <mergeCell ref="A81:P81"/>
    <mergeCell ref="A125:I125"/>
    <mergeCell ref="A126:I126"/>
    <mergeCell ref="A127:I127"/>
    <mergeCell ref="A128:I128"/>
    <mergeCell ref="A130:I130"/>
    <mergeCell ref="A80:P80"/>
    <mergeCell ref="A192:P192"/>
    <mergeCell ref="A189:P189"/>
    <mergeCell ref="A191:P191"/>
    <mergeCell ref="L188:P188"/>
    <mergeCell ref="A188:K188"/>
    <mergeCell ref="A187:K187"/>
    <mergeCell ref="L187:P187"/>
    <mergeCell ref="J138:K138"/>
    <mergeCell ref="J128:K128"/>
    <mergeCell ref="L125:P128"/>
    <mergeCell ref="A86:P86"/>
    <mergeCell ref="A149:I149"/>
    <mergeCell ref="J125:K125"/>
    <mergeCell ref="A114:P114"/>
    <mergeCell ref="A121:P121"/>
    <mergeCell ref="A122:P122"/>
    <mergeCell ref="A90:P90"/>
    <mergeCell ref="A82:P82"/>
    <mergeCell ref="A85:P85"/>
    <mergeCell ref="A87:P87"/>
    <mergeCell ref="A88:P88"/>
    <mergeCell ref="A89:P89"/>
    <mergeCell ref="J127:K127"/>
    <mergeCell ref="A77:P77"/>
    <mergeCell ref="A78:P78"/>
    <mergeCell ref="A53:D53"/>
    <mergeCell ref="L55:P55"/>
    <mergeCell ref="A58:P58"/>
    <mergeCell ref="A59:P59"/>
    <mergeCell ref="A61:P61"/>
    <mergeCell ref="A56:P56"/>
    <mergeCell ref="A55:K55"/>
    <mergeCell ref="A54:D54"/>
    <mergeCell ref="E53:F53"/>
    <mergeCell ref="E54:F54"/>
    <mergeCell ref="K60:M60"/>
    <mergeCell ref="N60:P60"/>
    <mergeCell ref="A57:P57"/>
    <mergeCell ref="A111:P111"/>
    <mergeCell ref="A112:P112"/>
    <mergeCell ref="A93:P93"/>
    <mergeCell ref="A91:P91"/>
    <mergeCell ref="A92:P92"/>
    <mergeCell ref="A119:P119"/>
    <mergeCell ref="A104:P104"/>
    <mergeCell ref="A99:P99"/>
    <mergeCell ref="H72:J72"/>
    <mergeCell ref="K73:M73"/>
    <mergeCell ref="K75:M75"/>
    <mergeCell ref="K62:M62"/>
    <mergeCell ref="K63:M63"/>
    <mergeCell ref="K64:M64"/>
    <mergeCell ref="K65:M65"/>
    <mergeCell ref="K68:M68"/>
    <mergeCell ref="K69:M69"/>
    <mergeCell ref="H70:J70"/>
    <mergeCell ref="K70:M70"/>
    <mergeCell ref="K71:M71"/>
    <mergeCell ref="K72:M72"/>
    <mergeCell ref="N73:P73"/>
    <mergeCell ref="N75:P75"/>
    <mergeCell ref="H62:J62"/>
    <mergeCell ref="H63:J63"/>
    <mergeCell ref="H64:J64"/>
    <mergeCell ref="H65:J65"/>
    <mergeCell ref="H66:J66"/>
    <mergeCell ref="H67:J67"/>
    <mergeCell ref="H68:J68"/>
    <mergeCell ref="H69:J69"/>
    <mergeCell ref="H71:J71"/>
    <mergeCell ref="N62:P62"/>
    <mergeCell ref="N63:P63"/>
    <mergeCell ref="N64:P64"/>
    <mergeCell ref="N65:P65"/>
    <mergeCell ref="N67:P67"/>
    <mergeCell ref="N68:P68"/>
    <mergeCell ref="N69:P69"/>
    <mergeCell ref="N70:P70"/>
    <mergeCell ref="N71:P71"/>
    <mergeCell ref="N72:P72"/>
    <mergeCell ref="K66:M66"/>
  </mergeCells>
  <pageMargins left="0.51181102362204722" right="0" top="0.51181102362204722" bottom="0.39370078740157483" header="0.11811023622047245" footer="0.11811023622047245"/>
  <pageSetup scale="55" fitToHeight="0" orientation="portrait" r:id="rId1"/>
  <headerFooter>
    <oddFooter>&amp;CPágina &amp;P de &amp;N</oddFooter>
  </headerFooter>
  <rowBreaks count="7" manualBreakCount="7">
    <brk id="34" max="15" man="1"/>
    <brk id="81" max="15" man="1"/>
    <brk id="141" max="15" man="1"/>
    <brk id="221" max="15" man="1"/>
    <brk id="293" max="15" man="1"/>
    <brk id="351" max="15" man="1"/>
    <brk id="42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MARZO</vt:lpstr>
      <vt:lpstr>MARZO!_GoBack</vt:lpstr>
      <vt:lpstr>MARZO!Área_de_impresión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2025-04-11T23:37:35Z</cp:lastPrinted>
  <dcterms:created xsi:type="dcterms:W3CDTF">2018-05-24T18:29:58Z</dcterms:created>
  <dcterms:modified xsi:type="dcterms:W3CDTF">2025-04-14T15:18:00Z</dcterms:modified>
</cp:coreProperties>
</file>