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Z:\1 SUBDIRECCION\01_Depto Integracion de Cuenta Publica\CUENTA_PUBLICA\AÑO_2026\2.- FEBRERO_26\ELIDA\"/>
    </mc:Choice>
  </mc:AlternateContent>
  <xr:revisionPtr revIDLastSave="0" documentId="13_ncr:1_{FF8AD762-A2E7-4D12-AC1C-9F60C3F01A86}" xr6:coauthVersionLast="47" xr6:coauthVersionMax="47" xr10:uidLastSave="{00000000-0000-0000-0000-000000000000}"/>
  <bookViews>
    <workbookView xWindow="-120" yWindow="-120" windowWidth="29040" windowHeight="15720" xr2:uid="{00000000-000D-0000-FFFF-FFFF00000000}"/>
  </bookViews>
  <sheets>
    <sheet name="FEBRERO" sheetId="15" r:id="rId1"/>
  </sheets>
  <definedNames>
    <definedName name="_GoBack" localSheetId="0">FEBRERO!$B$68</definedName>
    <definedName name="_xlnm.Print_Area" localSheetId="0">FEBRERO!$B$1:$Q$547</definedName>
  </definedNames>
  <calcPr calcId="191029"/>
</workbook>
</file>

<file path=xl/calcChain.xml><?xml version="1.0" encoding="utf-8"?>
<calcChain xmlns="http://schemas.openxmlformats.org/spreadsheetml/2006/main">
  <c r="K355" i="15" l="1"/>
  <c r="K349" i="15"/>
  <c r="K329" i="15"/>
  <c r="I329" i="15"/>
  <c r="G329" i="15"/>
  <c r="I276" i="15"/>
  <c r="M248" i="15"/>
  <c r="K248" i="15"/>
  <c r="O248" i="15" s="1"/>
  <c r="I248" i="15"/>
  <c r="G248" i="15"/>
  <c r="L204" i="15"/>
  <c r="L203" i="15"/>
  <c r="L211" i="15"/>
  <c r="L210" i="15"/>
  <c r="L209" i="15"/>
  <c r="L206" i="15"/>
  <c r="L205" i="15"/>
  <c r="L202" i="15"/>
  <c r="L200" i="15"/>
  <c r="I212" i="15"/>
  <c r="L199" i="15" s="1"/>
  <c r="O66" i="15"/>
  <c r="L198" i="15" l="1"/>
  <c r="J189" i="15"/>
  <c r="J187" i="15"/>
  <c r="J181" i="15"/>
  <c r="J179" i="15"/>
  <c r="J161" i="15"/>
  <c r="J156" i="15"/>
  <c r="J154" i="15"/>
  <c r="J152" i="15"/>
  <c r="J150" i="15"/>
  <c r="J149" i="15"/>
  <c r="J158" i="15"/>
  <c r="L73" i="15"/>
  <c r="L66" i="15"/>
  <c r="O73" i="15"/>
  <c r="M491" i="15"/>
  <c r="H373" i="15"/>
  <c r="L75" i="15" l="1"/>
  <c r="O75" i="15"/>
  <c r="M288" i="15"/>
  <c r="L74" i="15" l="1"/>
  <c r="L76" i="15" s="1"/>
  <c r="H361" i="15"/>
  <c r="M329" i="15"/>
  <c r="L445" i="15" l="1"/>
  <c r="I292" i="15"/>
  <c r="M222" i="15"/>
  <c r="M218" i="15" s="1"/>
  <c r="L468" i="15" l="1"/>
  <c r="L477" i="15" s="1"/>
  <c r="M292" i="15"/>
  <c r="I297" i="15"/>
  <c r="N55" i="15"/>
  <c r="O320" i="15"/>
  <c r="O321" i="15"/>
  <c r="O322" i="15"/>
  <c r="O323" i="15"/>
  <c r="O324" i="15"/>
  <c r="O325" i="15"/>
  <c r="O326" i="15"/>
  <c r="O327" i="15"/>
  <c r="O328" i="15"/>
  <c r="O319" i="15"/>
  <c r="O245" i="15"/>
  <c r="O246" i="15"/>
  <c r="O247" i="15"/>
  <c r="O244" i="15"/>
  <c r="O329" i="15" l="1"/>
  <c r="K297" i="15"/>
  <c r="M297" i="15"/>
  <c r="M298" i="15" s="1"/>
  <c r="K292" i="15"/>
  <c r="N267" i="15" l="1"/>
  <c r="L421" i="15"/>
  <c r="H406" i="15"/>
  <c r="K406" i="15"/>
  <c r="L159" i="15"/>
  <c r="K382" i="15" l="1"/>
  <c r="K373" i="15"/>
  <c r="H382" i="15"/>
  <c r="H393" i="15" s="1"/>
  <c r="L184" i="15"/>
  <c r="L177" i="15"/>
  <c r="L170" i="15"/>
  <c r="L163" i="15"/>
  <c r="L146" i="15"/>
  <c r="L137" i="15"/>
  <c r="L135" i="15"/>
  <c r="L131" i="15"/>
  <c r="L126" i="15"/>
  <c r="L190" i="15" l="1"/>
  <c r="K393" i="15"/>
  <c r="L143" i="15"/>
  <c r="J191" i="15" l="1"/>
  <c r="L368" i="15" l="1"/>
  <c r="L208" i="15" l="1"/>
  <c r="L207" i="15"/>
  <c r="L201" i="15"/>
  <c r="L212" i="15" l="1"/>
  <c r="H362" i="15" l="1"/>
  <c r="H368" i="15" s="1"/>
  <c r="N32" i="15" l="1"/>
  <c r="N34" i="15" s="1"/>
  <c r="L429" i="15" l="1"/>
  <c r="L434" i="15" s="1"/>
</calcChain>
</file>

<file path=xl/sharedStrings.xml><?xml version="1.0" encoding="utf-8"?>
<sst xmlns="http://schemas.openxmlformats.org/spreadsheetml/2006/main" count="471" uniqueCount="413">
  <si>
    <t>Participaciones</t>
  </si>
  <si>
    <t>Capufe</t>
  </si>
  <si>
    <t>TOTAL</t>
  </si>
  <si>
    <t>IMPUESTOS</t>
  </si>
  <si>
    <t>Multas</t>
  </si>
  <si>
    <t>DERECHOS</t>
  </si>
  <si>
    <t>Otros Derechos</t>
  </si>
  <si>
    <t>PRODUCTOS</t>
  </si>
  <si>
    <t>APROVECHAMIENTOS</t>
  </si>
  <si>
    <t>Otros Aprovechamientos</t>
  </si>
  <si>
    <t>PARTICIPACIONES</t>
  </si>
  <si>
    <t>Ministración de Participaciones</t>
  </si>
  <si>
    <t>APORTACIONES FEDERALES</t>
  </si>
  <si>
    <t>CONVENIOS FEDERALES</t>
  </si>
  <si>
    <t>TOTAL DE INGRESOS</t>
  </si>
  <si>
    <t>Depreciación</t>
  </si>
  <si>
    <t>Amortización</t>
  </si>
  <si>
    <t>Incrementos en las provisiones</t>
  </si>
  <si>
    <t>Incremento en inversiones producido por revaluación</t>
  </si>
  <si>
    <t>Incremento en cuentas por cobrar</t>
  </si>
  <si>
    <t>Conciliación entre los Egresos Presupuestarios y los Gastos  Contables</t>
  </si>
  <si>
    <t>Infraestructura</t>
  </si>
  <si>
    <t>Provisiones</t>
  </si>
  <si>
    <t>Otros Gastos</t>
  </si>
  <si>
    <t>JUICIOS LAUDOS LABORALES</t>
  </si>
  <si>
    <t>CONCEPTOS</t>
  </si>
  <si>
    <t>ENERO</t>
  </si>
  <si>
    <t xml:space="preserve">Impuestos </t>
  </si>
  <si>
    <t xml:space="preserve">Derechos </t>
  </si>
  <si>
    <t xml:space="preserve">Productos </t>
  </si>
  <si>
    <t>"Bajo protesta de decir verdad declara que los estados financieros y sus notas, son razonablemente correctos y son responsabilidad del emisor"</t>
  </si>
  <si>
    <t>Terrenos</t>
  </si>
  <si>
    <t>JUICIOS  ÁREA CIVIL</t>
  </si>
  <si>
    <t>Aportaciones Federales</t>
  </si>
  <si>
    <t>Convenios Federales</t>
  </si>
  <si>
    <t>Incentivos Derivados de la Colaboración Fiscal</t>
  </si>
  <si>
    <t>CONCEPTO</t>
  </si>
  <si>
    <t>SUMA</t>
  </si>
  <si>
    <t>SUMAS</t>
  </si>
  <si>
    <t>Accesorios de Impuestos</t>
  </si>
  <si>
    <t>Accesorios de Derechos</t>
  </si>
  <si>
    <t>INCENTIVOS DERIVADOS DE LA COLABORACIÓN FISCAL</t>
  </si>
  <si>
    <t>Secretaría del Trabajo y Previsión Social</t>
  </si>
  <si>
    <t>PROFECO</t>
  </si>
  <si>
    <t>Gastos de Ejecución de Multas Federales</t>
  </si>
  <si>
    <t>FEBRERO</t>
  </si>
  <si>
    <t>Maquinaria, Otros Equipos y Herramientas</t>
  </si>
  <si>
    <t>Mobiliario y Equipo Educacional y Recreativo</t>
  </si>
  <si>
    <t>Equipo de Defensa y Seguridad</t>
  </si>
  <si>
    <t>Colecciones, Obras de Arte y Objetos Valiosos</t>
  </si>
  <si>
    <t>Indemnizaciones</t>
  </si>
  <si>
    <t>Actualización de Multas Federales</t>
  </si>
  <si>
    <t>Equipo e Instrumental Médico y de Laboratorio</t>
  </si>
  <si>
    <t>Productos Financieros Parques y Jardines</t>
  </si>
  <si>
    <t>Multa Fed. Centro Federal de Conciliación y Registro Laboral</t>
  </si>
  <si>
    <t>Edificios no Habitacionales</t>
  </si>
  <si>
    <t>Este apartado se integra por los conceptos de los bienes muebles los cuales incluyen:</t>
  </si>
  <si>
    <t xml:space="preserve">TOTAL </t>
  </si>
  <si>
    <t>VARIACIÓN</t>
  </si>
  <si>
    <t>Bancos/Tesorería</t>
  </si>
  <si>
    <t xml:space="preserve">Efectivo </t>
  </si>
  <si>
    <t>Bancos/Dependencias y Otros</t>
  </si>
  <si>
    <t>CUENTAS DE ORDEN CONTABLES</t>
  </si>
  <si>
    <t>De igual manera, la estrategia está encaminada a hacer eficiente la gestión y aplicación de los recursos públicos, mediante la adecuación del marco normativo, integración y difusión del gobierno electrónico, fortalecimiento del sistema de información estadística y geográfica, así como la promoción de la cultura de la mejora a través de la evaluación del desempeño del personal y resultados del quehacer gubernamental, entre otras líneas de acción establecidas en la materia.</t>
  </si>
  <si>
    <t>Elaboró</t>
  </si>
  <si>
    <t>L.C.P. Elida Cortes Cortes</t>
  </si>
  <si>
    <t>Revisó</t>
  </si>
  <si>
    <t>Convenios Estatales</t>
  </si>
  <si>
    <t>Trimestres</t>
  </si>
  <si>
    <t>Total Mensual</t>
  </si>
  <si>
    <t>Gran Total</t>
  </si>
  <si>
    <t>Multa Federal Tribunal Unitario Agrario</t>
  </si>
  <si>
    <t>Fondo por Colaboración Fiscal (ISN)</t>
  </si>
  <si>
    <t>Fondo por Colaboración Fiscal (ISR)</t>
  </si>
  <si>
    <t>Fondo por Coordinación en Predial</t>
  </si>
  <si>
    <t xml:space="preserve">Fondo para Municipios Productores de Hidrocarburos en Región Terrestres (Fondos distintos de aportación) </t>
  </si>
  <si>
    <t xml:space="preserve">Ramo 33 Fondo III </t>
  </si>
  <si>
    <t xml:space="preserve">Ramo 33 Fondo IV </t>
  </si>
  <si>
    <t>Software</t>
  </si>
  <si>
    <t>Conciliación entre los Ingresos Presupuestarios y  Contables</t>
  </si>
  <si>
    <t>Se contempla el establecimiento de políticas para eficientar los servicios públicos así como la atención a los ciudadanos, por ello se ha trabajado en la modernización y automatización de procedimientos administrativos, en las áreas de Obras Públicas, Servicios Municipales y Finanzas, los cuales, se han venido desarrollando en acciones como simplificación de trámites y tiempos de respuesta más cortos. La principal política de este gobierno en el entorno administrativo, consiste en implementar un programa de modernización de la Administración Pública Municipal tendiente a instrumentar un sistema adecuado de rendición de cuentas, mejoramiento del desarrollo organizacional, profesionalización de los servidores públicos, modernización de la contabilidad gubernamental y una administración basada en buenos resultados.</t>
  </si>
  <si>
    <t>Subdirectora de Contabilidad</t>
  </si>
  <si>
    <t>Presupuesto de Egresos Comprometido</t>
  </si>
  <si>
    <t>Jefe de Departamento</t>
  </si>
  <si>
    <t>* Pagos a capital variable.</t>
  </si>
  <si>
    <t>En 1812 la provincia de Tabasco dependía políticamente de Yucatán, por lo que se propuso al Congreso Constituyente que Tabasco tuviese diputación provincial, siendo aceptada la petición el 22 de noviembre de 1822.</t>
  </si>
  <si>
    <t>Considerando que en Villahermosa se localizaban las autoridades, la cultura y el comercio, por decreto del Congreso, el 4 de noviembre de 1826 la capital de Tabasco se elevó a la categoría de ciudad con el nombre de San Juan Bautista.</t>
  </si>
  <si>
    <t>Desde el 4 de octubre de 1883, según la Constitución Política del Estado de Tabasco, Centro es uno de los doce partidos en que se divide el estado y a partir del 18 de diciembre de ese mismo año, según la Ley Orgánica de la División Territorial, Centro constituye uno de los 17 municipios en que se divide el estado de Tabasco.</t>
  </si>
  <si>
    <t>De conformidad al Artículo 5 de la Ley Orgánica de los Municipios del Estado de Tabasco, señala..." El Estado de Tabasco  se  integra  por 17 municipios cuya denominación será entre ellas el Municipio del Centro, y cuya cabecera, la ciudad de Villahermosa.</t>
  </si>
  <si>
    <t>* Plazo del Crédito es de 180 meses (15 años); con término de pago en el año 2037.</t>
  </si>
  <si>
    <t>TOTALES</t>
  </si>
  <si>
    <t>90 DÍAS</t>
  </si>
  <si>
    <t>180 DÍAS</t>
  </si>
  <si>
    <t>MENOR O IGUAL A 365 DÍAS</t>
  </si>
  <si>
    <t>MAYOR A 365 DÍAS</t>
  </si>
  <si>
    <t>BBVA Bancomer, S.A.</t>
  </si>
  <si>
    <t>Banorte</t>
  </si>
  <si>
    <t>Nombre del Fideicomiso</t>
  </si>
  <si>
    <t>Creando Empresarios</t>
  </si>
  <si>
    <t>Vigencia</t>
  </si>
  <si>
    <t>Sin Vigencia</t>
  </si>
  <si>
    <t>AREA</t>
  </si>
  <si>
    <t>No. DE EXPEDIENTES</t>
  </si>
  <si>
    <t>IMPORTE</t>
  </si>
  <si>
    <t>ESTATUS</t>
  </si>
  <si>
    <t xml:space="preserve">Firme </t>
  </si>
  <si>
    <t>Requerimiento</t>
  </si>
  <si>
    <t>Sub-Judice</t>
  </si>
  <si>
    <t>Sin Estatus</t>
  </si>
  <si>
    <t>SUMATORIA TOTAL</t>
  </si>
  <si>
    <t>Total</t>
  </si>
  <si>
    <t>Institución Bancaria</t>
  </si>
  <si>
    <t>Por Garantía de la Deuda</t>
  </si>
  <si>
    <t>Ejecución</t>
  </si>
  <si>
    <t>L.C.P. Dulce María Sánchez Álvarez</t>
  </si>
  <si>
    <t>Vehículo y Equipo de Transporte</t>
  </si>
  <si>
    <t>En noviembre de 1808, el virrey de la Nueva España dispuso elegir el primer ayuntamiento de San Juan de Villahermosa, mismo que inició sus funciones el 1 de enero de 1809.</t>
  </si>
  <si>
    <t>Ingresos Propios</t>
  </si>
  <si>
    <t>BBVA Bancomer Créditos</t>
  </si>
  <si>
    <t xml:space="preserve">Fondo de Estabilización de los Ingresos de las Entidades Federativas (FEIEF) </t>
  </si>
  <si>
    <t xml:space="preserve">Proagua Federal </t>
  </si>
  <si>
    <t xml:space="preserve">Fondo para Municipios Productores de Hidrocarburos en Región Marítima (Fondos distintos de aportación) </t>
  </si>
  <si>
    <t>19 de Junio de 2037</t>
  </si>
  <si>
    <t>19 de junio del 2037</t>
  </si>
  <si>
    <t>Total Fideicomisos</t>
  </si>
  <si>
    <t>Reintegros</t>
  </si>
  <si>
    <t xml:space="preserve">Contratistas por Obra Pública </t>
  </si>
  <si>
    <t xml:space="preserve">Servicios Personales </t>
  </si>
  <si>
    <t xml:space="preserve">Transferencias Otorgadas </t>
  </si>
  <si>
    <t xml:space="preserve">Retenciones y Contribuciones </t>
  </si>
  <si>
    <t xml:space="preserve">Devoluciones de la Ley de Ingresos </t>
  </si>
  <si>
    <t xml:space="preserve">Porción a Corto Plazo de la Deuda Pública </t>
  </si>
  <si>
    <t>Otros Pasivos</t>
  </si>
  <si>
    <t xml:space="preserve">Otras Cuentas por Pagar </t>
  </si>
  <si>
    <t xml:space="preserve">Proveedores </t>
  </si>
  <si>
    <t>El 3 de febrero de 1916 siendo gobernador el general Francisco J. Múgica, desde la Villa de Teapa expide el Decreto 111, con el que restituye a la capital del estado su antiguo nombre de Villahermosa, como hasta la fecha se le conoce.</t>
  </si>
  <si>
    <t>3. Organización y Objeto Social</t>
  </si>
  <si>
    <t>4. Bases de Preparación de los Estados Financieros</t>
  </si>
  <si>
    <t>Los Estados Financieros muestran los hechos con incidencia económica-financiera que ha realizado un ente público a una fecha y/o durante un período determinado y son necesarios para mostrar los resultados del ejercicio presupuestal, así como la situación patrimonial de los mismos, todo ello con la estructura, oportunidad y periodicidad que la ley establece.
El objetivo general de los estados financieros, es proporcionar información a los usuarios sobre la situación financiera, los resultados de la gestión y sobre el ejercicio de la Ley de Ingresos y del Presupuesto de Egresos de los entes públicos; así como, ser de utilidad para la toma de decisiones respecto a la asignación de recursos, su administración y control; a su vez, constituyen la base de la rendición de cuentas, la transparencia y la fiscalización de las cuentas públicas.</t>
  </si>
  <si>
    <t>5. Políticas de Contabilidad Significativas</t>
  </si>
  <si>
    <t>9. Reporte de la Recaudación</t>
  </si>
  <si>
    <t>10. Información sobre la Deuda y el Reporte Analítico de la Deuda</t>
  </si>
  <si>
    <t>14. Eventos Posteriores al Cierre</t>
  </si>
  <si>
    <t>15. Partes Relacionadas</t>
  </si>
  <si>
    <t>I) NOTAS AL ESTADO DE ACTIVIDADES</t>
  </si>
  <si>
    <t>Ingresos y Otros  Beneficios</t>
  </si>
  <si>
    <t>II) NOTAS AL ESTADO DE SITUACIÓN FINANCIERA</t>
  </si>
  <si>
    <t>Efectivo y Equivalentes</t>
  </si>
  <si>
    <t>Efectivo</t>
  </si>
  <si>
    <t>Almacenes</t>
  </si>
  <si>
    <t>Inventarios</t>
  </si>
  <si>
    <t>Inversiones Financieras</t>
  </si>
  <si>
    <t>Estimaciones y Deterioros</t>
  </si>
  <si>
    <t>Otros Activos</t>
  </si>
  <si>
    <t xml:space="preserve">PASIVO </t>
  </si>
  <si>
    <t>ACTIVO</t>
  </si>
  <si>
    <t>Pasivos Diferidos</t>
  </si>
  <si>
    <t>Adquisiciones de Actividades de Inversión efectivamente pagadas</t>
  </si>
  <si>
    <t>Concepto</t>
  </si>
  <si>
    <t>Bienes Inmuebles, Infraestructura y Construcciones en Proceso</t>
  </si>
  <si>
    <t>Viviendas</t>
  </si>
  <si>
    <t>Bienes Muebles</t>
  </si>
  <si>
    <t>Mobiliario y Equipo de Administración</t>
  </si>
  <si>
    <t>Vehículos y Equipos de Transporte</t>
  </si>
  <si>
    <t>Otras Inversiones</t>
  </si>
  <si>
    <t>V) CONCILIACIÓN ENTRE LOS INGRESOS PRESUPUESTARIOS Y CONTABLES, ASÍ COMO ENTRE LOS EGRESOS PRESUPUESTARIOS Y LOS GASTOS CONTABLES</t>
  </si>
  <si>
    <t>a) NOTAS DE GESTIÓN ADMINISTRATIVA</t>
  </si>
  <si>
    <t>b) NOTAS DE DESGLOSE</t>
  </si>
  <si>
    <t>Participaciones , Aportaciones, Convenios, Incentivos Derivados de la Colaboración Fiscal y Fondos Distintos De Aportación</t>
  </si>
  <si>
    <t>Productos Financieros Fondo para Municipios Productores de Hidrocarburos en Región Terrestre</t>
  </si>
  <si>
    <t>Productos Financieros Fondo para Municipios Productores de Hidrocarburos en Región Marítima</t>
  </si>
  <si>
    <t>Bienes Inmuebles</t>
  </si>
  <si>
    <t>Importe</t>
  </si>
  <si>
    <t>Activos Intangibles</t>
  </si>
  <si>
    <t>Fondos y Bienes de Terceros en Garantía y/o Administración</t>
  </si>
  <si>
    <t>C) NOTAS DE MEMORIA (CUENTAS DE ORDEN)</t>
  </si>
  <si>
    <t>Gastos y Otras Pérdidas</t>
  </si>
  <si>
    <t>Ingresos de Gestión</t>
  </si>
  <si>
    <t>Rubro</t>
  </si>
  <si>
    <t>Porcentaje</t>
  </si>
  <si>
    <t>Materiales y Suministros</t>
  </si>
  <si>
    <t>Servicios Personales</t>
  </si>
  <si>
    <t>Servicios Generales</t>
  </si>
  <si>
    <t xml:space="preserve">Subsidios y Subvenciones </t>
  </si>
  <si>
    <t>Ayudas Sociales</t>
  </si>
  <si>
    <t>Pensiones y Jubilaciones</t>
  </si>
  <si>
    <t>Interes de la Deuda Pública</t>
  </si>
  <si>
    <t>Inversión Pública no Capitalizable</t>
  </si>
  <si>
    <t xml:space="preserve">Estructura Organizacional Básica.- </t>
  </si>
  <si>
    <t>Donativos</t>
  </si>
  <si>
    <t>Gastos de la Deuda Pública</t>
  </si>
  <si>
    <t>Costo por Coberturas</t>
  </si>
  <si>
    <t>Flujos de Efectivo Netos de las Actividades de Operación</t>
  </si>
  <si>
    <t>CONVENIOS ESTATALES</t>
  </si>
  <si>
    <t>Programa de Agua Potable, Drenaje y Tratamiento (PROAGUA)</t>
  </si>
  <si>
    <t>Transferencias al Resto del Sector Público</t>
  </si>
  <si>
    <t>Activos Diferidos</t>
  </si>
  <si>
    <t>1. Autorización e Historia</t>
  </si>
  <si>
    <t xml:space="preserve">2.- Panorama Económico y Financiero                                                                                                                                                                                                                                                                                                                                                                                    </t>
  </si>
  <si>
    <t>III) NOTAS AL ESTADO DE VARIACIÓN EN LA HACIENDA PÚBLICA</t>
  </si>
  <si>
    <t>Otros Bienes Inmuebles</t>
  </si>
  <si>
    <t>CONCILIACIÓN DE FLUJOS DE EFECTIVO NETOS</t>
  </si>
  <si>
    <t>6. Posición en Moneda Extranjera y Protección por Riesgo Cambiario</t>
  </si>
  <si>
    <t>7. Reporte Analítico del Activo</t>
  </si>
  <si>
    <t>8. Fideicomisos, Mandatos y Análogos</t>
  </si>
  <si>
    <t>11. Calificaciones Otorgadas</t>
  </si>
  <si>
    <t>12. Proceso de Mejora</t>
  </si>
  <si>
    <t>13. Información por Segmentos</t>
  </si>
  <si>
    <t>16. Responsabilidad Sobre la Presentación Razonable de la Información Contable.</t>
  </si>
  <si>
    <t>Cuentas y Documentos por Pagar</t>
  </si>
  <si>
    <t>IV) NOTAS AL ESTADO DE FLUJOS DE EFECTIVO</t>
  </si>
  <si>
    <t>Inversiones Temporales (Hasta 3 meses)</t>
  </si>
  <si>
    <t>Fondos con Afectación Especifica</t>
  </si>
  <si>
    <t>Depósitos de Fondos de Terceros en Garantía y/o Administración</t>
  </si>
  <si>
    <t>Otros Efectivos Equivalentes</t>
  </si>
  <si>
    <t>Construcciones en Proceso en Bienes de Dominio Público</t>
  </si>
  <si>
    <t>Construcciones en Proceso en Bienes Propios</t>
  </si>
  <si>
    <t>Ganancia/pérdida en venta de bienes muebles, inmuebles e intangibles</t>
  </si>
  <si>
    <t>(Cifras en Pesos)</t>
  </si>
  <si>
    <t>1.- Total de Ingresos Presupuestarios</t>
  </si>
  <si>
    <t>2.1 Ingresos Financieros</t>
  </si>
  <si>
    <t>2.5 Otros Ingresos y Beneficios Varios</t>
  </si>
  <si>
    <t>2.2 Incremento por Variación de Inventarios</t>
  </si>
  <si>
    <t>2.3 Disminución del Exceso de Estimaciones por Pérdida o Deterioro u  Obsolescencia</t>
  </si>
  <si>
    <t>2.4 Disminución del Exceso de Provisiones</t>
  </si>
  <si>
    <t>2.6 Otros Ingresos Contables No Presupuestarios</t>
  </si>
  <si>
    <t>3. Menos Ingresos Presupuestarios No Contables</t>
  </si>
  <si>
    <t>3.1 Aprovechamientos Patrimoniales</t>
  </si>
  <si>
    <t>3.2 Ingresos Derivados de Financiamientos</t>
  </si>
  <si>
    <t>3.3 Otros Ingresos Presupuestarios No Contables</t>
  </si>
  <si>
    <t xml:space="preserve">4. Total de Ingresos Contables </t>
  </si>
  <si>
    <t>2.2 Materiales y Suministros</t>
  </si>
  <si>
    <t>2.3 Mobiliario y Equipo de Administración</t>
  </si>
  <si>
    <t>2.5 Equipo e Instrumental Médico y de Laboratorio</t>
  </si>
  <si>
    <t>2.6 Vehículos y Equipo de Transporte</t>
  </si>
  <si>
    <t>2.7 Equipo de Defensa y Seguridad</t>
  </si>
  <si>
    <t>2.8 Maquinaria, Otros Equipos y Herramientas</t>
  </si>
  <si>
    <t>2.9 Activos Biológicos</t>
  </si>
  <si>
    <t>2.11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</si>
  <si>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</si>
  <si>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</si>
  <si>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</si>
  <si>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</si>
  <si>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</si>
  <si>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</si>
  <si>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</si>
  <si>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2.20 Adeudos de Ejercicios Fiscales Anteriores (ADEFAS)</t>
  </si>
  <si>
    <t>3.1   Estimaciones, Depreciaciones, Deterioros, Obsolescencia y Amortizaciones</t>
  </si>
  <si>
    <t>3.2   Provisiones</t>
  </si>
  <si>
    <t>3.4   Otros Gastos</t>
  </si>
  <si>
    <t>4 Total de Gastos Contables</t>
  </si>
  <si>
    <t>Ley de Ingresos Estimada</t>
  </si>
  <si>
    <t>Modificaciones a la Ley de Ingresos Estimada</t>
  </si>
  <si>
    <t>Presupuesto de Egresos por Ejercer</t>
  </si>
  <si>
    <t>Presupuesto de Egresos Devengado</t>
  </si>
  <si>
    <t>Presupuesto de Egresos Ejercido</t>
  </si>
  <si>
    <t>Presupuesto de Egresos Pagado</t>
  </si>
  <si>
    <t>CUENTAS DE ORDEN PRESUPUESTARIAS DE EGRESOS</t>
  </si>
  <si>
    <t>CUENTAS DE ORDEN PRESUPUESTARIAS DE INGRESOS</t>
  </si>
  <si>
    <t xml:space="preserve">Este apartado se integra por los conceptos de Deudores Diversos y Cuentas por Cobrar </t>
  </si>
  <si>
    <t>1.Total de Egresos Presupuestarios</t>
  </si>
  <si>
    <t>2. Menos Egresos Presupuestarios No Contables</t>
  </si>
  <si>
    <t>2.4 Mobiliario y Equipo Educacional y Recreativo</t>
  </si>
  <si>
    <t>3. Más Gastos Contables No Presupuestarios</t>
  </si>
  <si>
    <t>Modificaciones al Presupuesto de Egresos Aprobado</t>
  </si>
  <si>
    <t>Derechos a recibir Efectivo y Equivalentes y Bienes o Servicios</t>
  </si>
  <si>
    <t>3.5   Inversión Pública no Capitalizable</t>
  </si>
  <si>
    <t>2.1 Materias Primas y Materiales de Producción y Comercialización</t>
  </si>
  <si>
    <t>Bienes Muebles, Inmuebles e Intangibles</t>
  </si>
  <si>
    <t>2. Más Ingresos Contables No Presupuestarios</t>
  </si>
  <si>
    <t>2.19 Amortización de la Deuda Pública</t>
  </si>
  <si>
    <t>2.21 Otros Egresos Presupuestales No Contables</t>
  </si>
  <si>
    <t>3.6   Materiales y Suministros (consumos)</t>
  </si>
  <si>
    <t>Cuentas de Orden Presupuestario</t>
  </si>
  <si>
    <t>Subtotal de Ingresos de la Gestión</t>
  </si>
  <si>
    <t>Aprovechamientos</t>
  </si>
  <si>
    <t>Fondos Distintos de Aportaciones</t>
  </si>
  <si>
    <t>Otras de las medidas administrativas que apoyan la mejora de este gobierno, es el Acuerdo Administrativo que establece las medidas de austeridad y racionalidad del gasto de la Administración Pública Municipal. En dicho documento se estableció de manera fundamental que las Unidades Administrativas además de apegarse a las disposiciones contenidas en el Presupuesto de Egresos del Municipio, deberán sujetar el gasto a lo estrictamente indispensable en materia de servicios de telefonía, fotocopiado, combustibles, arrendamientos, viáticos, honorarios, alimentación, mobiliario, remodelación de oficinas, equipo de telecomunicaciones, bienes informáticos, pasajes, congresos, exposiciones y seminarios.</t>
  </si>
  <si>
    <t>Impuestos Sobre los Ingresos</t>
  </si>
  <si>
    <t>Derechos por Prestación de Servicios</t>
  </si>
  <si>
    <t>Accesorios de Aprovechamientos</t>
  </si>
  <si>
    <t>Productos Financieros Participaciones</t>
  </si>
  <si>
    <t>Productos Financieros (ISN)</t>
  </si>
  <si>
    <t>Productos Financieros (ISR)</t>
  </si>
  <si>
    <t>Productos Financieros Fondo por Coordinación en Predial</t>
  </si>
  <si>
    <t>Productos Financieros CAPUFE</t>
  </si>
  <si>
    <t>Para llevar a cabo la depreciación de los edificios no habitacionales como lo establece el CONAC, se requiere el avalúo de estos activo estimando su vida útlil, para ello se necesita un proyecto de inversión y considerar si el Ayuntamiento cuenta con los recursos financieros para hacerlo.</t>
  </si>
  <si>
    <t>Licencias Informáticas e Intelectuales</t>
  </si>
  <si>
    <t>Ley de Ingresos por Ejecutar</t>
  </si>
  <si>
    <t>Ley de Ingresos Devengada</t>
  </si>
  <si>
    <t>Ley de Ingresos Recaudada</t>
  </si>
  <si>
    <t xml:space="preserve">Presupuesto de Egresos Aprobado       </t>
  </si>
  <si>
    <t>Todo lo anterior, es parte fundamental de la buena marcha de la gestión Pública Municipal de este Municipio, los números de ingresos y la eficiencia en el gasto hablan de ello, se sigue trabajando en mejores y eficientes modelos de control a la par que se sigue modernizando la Administración Municipal presente.</t>
  </si>
  <si>
    <t>Impuestos Sobre el  Patrimonio</t>
  </si>
  <si>
    <t>Impuestos Sobre la Producción, el Consumo y las Transacciones</t>
  </si>
  <si>
    <t>Aportación Federal CAPUFE</t>
  </si>
  <si>
    <t>Fondo de Infraestructura Social para Entidades (FISE)</t>
  </si>
  <si>
    <t xml:space="preserve">Fondo de Compensaciones y Combustible Municipal </t>
  </si>
  <si>
    <t>Otro bienes Inmuebles</t>
  </si>
  <si>
    <t>TOTAL DEPRECIACIÓN Y AMORTIZACIÓN ACUMULADA</t>
  </si>
  <si>
    <t>Subtotal de Ingresos  por Participaciones, Aportaciones, Convenios Derivados de la Colaboración Fiscal Fondos Distintos a Aportaciones</t>
  </si>
  <si>
    <t>3.7   Otros Gastos Contables No Presupuestarios</t>
  </si>
  <si>
    <t>B.2.12.- Dirección de Atención a las Mujeres.
B.2.13.- Dirección de Asuntos Indígenas.
B.2.14.- Dirección de Protección Ambiental y Desarrollo Sustentable.
B.2.15.- Coordinación de Protección Civil.</t>
  </si>
  <si>
    <t>Convenio Coordinación Específico SEDATU- Municipio de Centro 2024</t>
  </si>
  <si>
    <t>Convenio de Concentración de Acciones y Aportaciones de Apoyo Extraordinario de Recursos del Fondo para Entidades Federativas y Municipios Productores de Hidrocarburos</t>
  </si>
  <si>
    <t>Ingresos por Clasificar</t>
  </si>
  <si>
    <t>Estimaciones, Depreciaciones, Deterioros, Obsolencias y Amortizaciones</t>
  </si>
  <si>
    <t>Los Estados Financieros se elaboran de acuerdo a la información que emana del Sistema de Armonización Contable Gubernamental SIEN-GOB, información que registran cada una de las Unidades Administrativas del Municipio, mismas que se transforman en registros contables de acuerdo a saldos históricos y de los postulados básicos de contabilidad.</t>
  </si>
  <si>
    <t>* Tasa TIIE a 28 días más sobre tasa del 0.64%, la cual es menor a la que se venía pagando en los créditos anteriores.</t>
  </si>
  <si>
    <t>3.3   Disminución de Inventarios</t>
  </si>
  <si>
    <t>Activos Biológicos</t>
  </si>
  <si>
    <t>Ministración PRODDER</t>
  </si>
  <si>
    <t>Intereses, Comisiones y Otros Gastos de la Deuda</t>
  </si>
  <si>
    <t>FONDOS DISTINTOS DE APORTACIÓN</t>
  </si>
  <si>
    <t>2.10 Sofware</t>
  </si>
  <si>
    <t>Cuentas por Cobrar a corto plazo</t>
  </si>
  <si>
    <t>Deudores Diversos por cobrar a corto plazo</t>
  </si>
  <si>
    <t>Deudores por Anticipo de la Tesorería por cobrar a corto plazo</t>
  </si>
  <si>
    <t>Otros Derechos a Recibir Efectivo o Equivalentes por cobrar a corto plazo</t>
  </si>
  <si>
    <t>Programa de Saneamiento de Aguas Residuales (PROSANEAR)</t>
  </si>
  <si>
    <t>En observancia a la normatividad emitida por el CONAC, la información que emana de los Estados Financieros que se presentan en las notas financieras, se elaboraron conforme a los criterios generales y en apego a lo establecido a la Ley General de Contabilidad Gubernamental, atendiendo las disposiciones normativas contables y los Lineamientos emitidos por el Consejo Nacional de Armonización Contable (CONAC). Se han realizado las actualizaciones congruentes con el marco normativo en materia contable y presupuestal, así también en apego a los instrumentos técnicos para lograr el cumplimiento de los objetivos considerando en primera instancia el Marco Conceptual de Contabilidad Gubernamental, que representan los fundamentos para la elaboración de normas, contabilización, valuación y presentación de la Información Financiera; así mismo, El objetivo del Plan de Cuentas es proporcionar a los entes públicos, los elementos necesarios que les permita contabilizar sus operaciones, proveer información útil en tiempo y forma, para la toma de decisiones por parte de los responsables de administrar las finanzas públicas, para garantizar el control del patrimonio; así como medir los resultados de la gestión pública financiera y para satisfacer los requerimientos de todas las instituciones relacionadas con el control, la transparencia y la rendición de cuentas. En este sentido constituye una herramienta básica para el registro de las operaciones, que otorga consistencia a la presentación de los resultados del ejercicio y facilita su interpretación, proporcionando las bases para consolidar bajo criterios armonizados la información contable.</t>
  </si>
  <si>
    <t>Productos Financieros Fondo de Compensación y Combustible Municipal</t>
  </si>
  <si>
    <t xml:space="preserve">Productos Financieros Convenio Agua Potable SAS </t>
  </si>
  <si>
    <t>Acuerdo de Coordinación para la Administración de los Parques Propiedad del Gob. Del Edo.</t>
  </si>
  <si>
    <t xml:space="preserve">Fondo para las Entidades Federativas y Municipios Productores de Hidrocarburos en Región Terrestre </t>
  </si>
  <si>
    <t>Fondo para las Entidades Federativas y Municipios Productores de Hidrocarburos en Regiones Marítima</t>
  </si>
  <si>
    <t>HACIENDA PÚBLICA/PATRIMONIO CONTRIBUIDO 2025</t>
  </si>
  <si>
    <t>HACIENDA PÚBLICA/PATRIMONIO GENERADO 2025</t>
  </si>
  <si>
    <r>
      <rPr>
        <b/>
        <sz val="11"/>
        <rFont val="Calibri"/>
        <family val="2"/>
        <scheme val="minor"/>
      </rPr>
      <t>Principal Actividad</t>
    </r>
    <r>
      <rPr>
        <sz val="11"/>
        <rFont val="Calibri"/>
        <family val="2"/>
        <scheme val="minor"/>
      </rPr>
      <t>.- Percibir ingresos tributarios y no tributarios en términos de la Ley de Ingresos, con el propósito de cumplir con sus obligaciones normativas y permitir un gobierno democrático para el constante mejoramiento económico y social mediante la prestación de los servicios públicos.</t>
    </r>
  </si>
  <si>
    <r>
      <t xml:space="preserve">B.3.- ADMINISTRACIÓN PÚBLICA DESCONCENTRADA:
</t>
    </r>
    <r>
      <rPr>
        <sz val="11"/>
        <rFont val="Calibri"/>
        <family val="2"/>
        <scheme val="minor"/>
      </rPr>
      <t>B.3.1.- Sistema Municipal para el Desarrollo Integral de la Familia.
B.3.2.- Coordinación de Limpia y Recolección de Residuos Sólidos.
B.3.3.- Sistema de Agua y Saneamiento.
B.3.4.- Instituto de Planeación y Desarrollo Urbano.
B.3.5.- Instituto Municipal de la Juventud y el Deporte de Centro.</t>
    </r>
  </si>
  <si>
    <r>
      <rPr>
        <b/>
        <sz val="11"/>
        <rFont val="Calibri"/>
        <family val="2"/>
        <scheme val="minor"/>
      </rPr>
      <t>Régimen Jurídico</t>
    </r>
    <r>
      <rPr>
        <sz val="11"/>
        <rFont val="Calibri"/>
        <family val="2"/>
        <scheme val="minor"/>
      </rPr>
      <t>.- Lo Constituye la Ley Orgánica de los Municipios del Estado de Tabasco, Ley de Hacienda Municipal del Estado de Tabasco, Ley General de Contabilidad Gubernamental, Ley de Disciplina Financiera de las Entidades Federativas y los Municipios, Ley de Coordinación Fiscal, Ley de Coordinación Fiscal y Financiera del Estado de Tabasco, Ley de Ingresos, Presupuesto de Egresos, Reglamento de la Administración Pública del Municipio del Centro, Tabasco, Manual de Normas Presupuestaria para el Municipio de Centro Tabasco y Manual de Contabilidad Gubernamental del Municipio de Centro, Tabasco.</t>
    </r>
  </si>
  <si>
    <t>En 2024, Centro generó 11.6% de sus ingresos operativos (IO) por concepto de impuestos, la proporción más alta reportada en el período de análisis. Se observan los esfuerzos del municipio para incrementar la recaudación al mantener una tendencia al alza de los impuestos, reflejada en un aumento de 10.6% respecto al año anterior. Entre las medidas emprendidas están la implementación de incentivos fiscales, acciones de fiscalización de la cartera de rezago e incentivos en el pago en línea.</t>
  </si>
  <si>
    <t>La calificación de Centro deriva de una combinación de una evaluación de perfil de riesgo ‘Más Débil’ y un puntaje de perfil financiero de ‘aa’.</t>
  </si>
  <si>
    <t>Convenio Parques y Jardines</t>
  </si>
  <si>
    <t>Convenio Agua Potable SAS</t>
  </si>
  <si>
    <r>
      <rPr>
        <b/>
        <sz val="11"/>
        <rFont val="Calibri"/>
        <family val="2"/>
        <scheme val="minor"/>
      </rPr>
      <t>Fitch Ratings afirmó la calificación nacional de largo plazo del municipio de Centro, Tabasco en ‘A(mex)’ con Perspectiva Estable.</t>
    </r>
    <r>
      <rPr>
        <sz val="11"/>
        <rFont val="Calibri"/>
        <family val="2"/>
        <scheme val="minor"/>
      </rPr>
      <t xml:space="preserve"> Asimismo, </t>
    </r>
    <r>
      <rPr>
        <b/>
        <sz val="11"/>
        <rFont val="Calibri"/>
        <family val="2"/>
        <scheme val="minor"/>
      </rPr>
      <t>ratificó en ‘AA+(mex)vra’</t>
    </r>
    <r>
      <rPr>
        <sz val="11"/>
        <rFont val="Calibri"/>
        <family val="2"/>
        <scheme val="minor"/>
      </rPr>
      <t xml:space="preserve"> la calificación nacional del crédito BBVA22 por un monto inicial de MXN245.5 millones con un saldo insoluto al 31 de diciembre 2024 de MXN218.6 millones.  Se destacan márgenes operativos (MO) estables junto con una mejora en la posición de liquidez, misma que permite al municipio mantener una razón de repago esperada menor de cinco años y una cobertura de deuda mínima de 1.5 veces (x) en 2027, comparables con su grupo de pares. </t>
    </r>
  </si>
  <si>
    <r>
      <t>Para 2025, la administración busca actualizar el padrón catastral y continuar con la optimización de los recursos digitales para fortalecer el pago por medios electrónicos.</t>
    </r>
    <r>
      <rPr>
        <b/>
        <sz val="11"/>
        <rFont val="Calibri"/>
        <family val="2"/>
        <scheme val="minor"/>
      </rPr>
      <t xml:space="preserve"> En los últimos tres ejercicios fiscales, se ha observado un fortalecimiento en la liquidez del municipio, registrando métricas por encima de 8.0x. Adicionalmente, la mejora en su nivel caja ha resultado en un desuso de los créditos de corto plazo.</t>
    </r>
  </si>
  <si>
    <r>
      <t xml:space="preserve">La calificación de </t>
    </r>
    <r>
      <rPr>
        <b/>
        <sz val="11"/>
        <rFont val="Calibri"/>
        <family val="2"/>
        <scheme val="minor"/>
      </rPr>
      <t>Moody’s al Municipio de Centro es de BBB+.mx, con perspectiva estable,</t>
    </r>
    <r>
      <rPr>
        <sz val="11"/>
        <rFont val="Calibri"/>
        <family val="2"/>
        <scheme val="minor"/>
      </rPr>
      <t xml:space="preserve"> refleja el fortalecimiento en los resultados operativos, una muy fuerte posición de liquidez y un bajo nivel de endeudamiento.</t>
    </r>
  </si>
  <si>
    <t>El Municipio de Centro registró nuevamente un balance operativo positivo equivalente a 8.5% de los ingresos operativos.</t>
  </si>
  <si>
    <t>En 2024 registró un déficit de 13.7 de los ingresos totales, que se explica por la ejecución de obras. Dichas obras se enfocaron en el desarrollo de diversos proyectos, tales como un acueducto, planta potabilizadora, plataforma de captación, planta de transferencia de residuos sólidos, entre otros.</t>
  </si>
  <si>
    <t>La deuda directa e indirecta neta del Municipio de Centro fue equivalente a 8.0% de los ingresos operativos, un nivel bajo. Cabe resaltar que el Municipio ya no depende  deuda a corto plazo como lo hizo hasta el 2021, por lo que el servicio de la deuda fue de 0.9% de los ingresos operativos en 2024.</t>
  </si>
  <si>
    <r>
      <t xml:space="preserve">Las prácticas de gobierno y administración son fundamentales para las calificaciones de Centro y se consideran apropiadas, similar a otros pares mexicanos calificados en el rango de BBB+.mx. </t>
    </r>
    <r>
      <rPr>
        <b/>
        <sz val="11"/>
        <rFont val="Calibri"/>
        <family val="2"/>
        <scheme val="minor"/>
      </rPr>
      <t>En cuanto al marco institucional y flexibilidad financiera, el municipio también se encuentra en línea con sus partes nacionales.</t>
    </r>
  </si>
  <si>
    <t>MENOR O IGUAL A 365 DIAS</t>
  </si>
  <si>
    <t>MAYOR A 365 DIAS</t>
  </si>
  <si>
    <t>La perspectiva de calificación del Municipio de Centro es estable y refleja que el Municipio mantendrá superávits operativos, resultados financieros equilibrados y una liquidez sólida durante 2025-2026.</t>
  </si>
  <si>
    <t>Productos Financieros de Aport. Para la Infra. Soc. Mpal. Y de las Demarcaciones Territoriales del D.F. (FAISMUN) 2025</t>
  </si>
  <si>
    <t>CONVENIO SEMADES-H. AYUNTAMIENTO</t>
  </si>
  <si>
    <t>Fondo de Aportaciones para la Infraestructura Social Municipal y de las Demarcaciones Territoriales del Distrito Federal (FAISMUN) R33 FIII</t>
  </si>
  <si>
    <t>Fondo para el Fortalecimiento de los Municipios y de las Demarcaciones Territoriales del Distrito Federal (FORTAMUN) R33 FIV</t>
  </si>
  <si>
    <r>
      <rPr>
        <b/>
        <sz val="11"/>
        <rFont val="Calibri"/>
        <family val="2"/>
        <scheme val="minor"/>
      </rPr>
      <t>Objeto Social</t>
    </r>
    <r>
      <rPr>
        <sz val="11"/>
        <rFont val="Calibri"/>
        <family val="2"/>
        <scheme val="minor"/>
      </rPr>
      <t>.- Proporcionar una mejor calidad y nivel de vida de la población urbana y rural del Municipio del Centro, en un contexto estatal y regional de desarrollo sustentable, armónico y equilibrado.</t>
    </r>
  </si>
  <si>
    <t>Fondo de Aportaciones Distintas de Participaciones FEIEF</t>
  </si>
  <si>
    <t>Productos Financieros Fondo de Estabilización de los Ingresos de las Entidades Federativas (FEIEF)</t>
  </si>
  <si>
    <t>Convenio para la Transferencia de la Prestación de Servicio de Agua Potable, Alcantarillado, Tratamiento y Disposición de Aguas Residiales</t>
  </si>
  <si>
    <t>Depreciación 2025</t>
  </si>
  <si>
    <t>Amortización 2025</t>
  </si>
  <si>
    <r>
      <rPr>
        <b/>
        <sz val="11"/>
        <rFont val="Calibri"/>
        <family val="2"/>
        <scheme val="minor"/>
      </rPr>
      <t>Movimientos de</t>
    </r>
    <r>
      <rPr>
        <sz val="11"/>
        <rFont val="Calibri"/>
        <family val="2"/>
        <scheme val="minor"/>
      </rPr>
      <t xml:space="preserve"> </t>
    </r>
    <r>
      <rPr>
        <b/>
        <sz val="11"/>
        <rFont val="Calibri"/>
        <family val="2"/>
        <scheme val="minor"/>
      </rPr>
      <t>partidas (o rubros) que no afectan al efectivo</t>
    </r>
  </si>
  <si>
    <r>
      <rPr>
        <b/>
        <sz val="11"/>
        <rFont val="Calibri"/>
        <family val="2"/>
        <scheme val="minor"/>
      </rPr>
      <t>Ejercicio Fiscal.-</t>
    </r>
    <r>
      <rPr>
        <sz val="11"/>
        <rFont val="Calibri"/>
        <family val="2"/>
        <scheme val="minor"/>
      </rPr>
      <t xml:space="preserve"> 1ro. de Enero al 31 de Diciembre del 2026.</t>
    </r>
  </si>
  <si>
    <t>Gastos de Funcionamiento donde Servicios Personales es el mas representativo por el pago de sueldos y salarios al personal de confianza y de base, pago de prestaciones asi como el pago del día de reyes, compensaciones, aportaciones al ISSET etc. En cuanto al rubro Servicios Generales se realizan pagos de energía eléctrica, servicios de internet, arrendamientos entre otros y Subsidios y Subvenciones por el ISR subsidiado al personal.</t>
  </si>
  <si>
    <t>Depreciación acumulada al 2026</t>
  </si>
  <si>
    <t>Amortización acumulada al 2026</t>
  </si>
  <si>
    <t>HACIENDA PÚBLICA/PATRIMONIO CONTRIBUIDO 2026</t>
  </si>
  <si>
    <t>HACIENDA PÚBLICA/PATRIMONIO GENERADO 2026</t>
  </si>
  <si>
    <r>
      <t xml:space="preserve">A.- HONORABLE CABILDO.
B.- PRESIDENCIA:
</t>
    </r>
    <r>
      <rPr>
        <sz val="11"/>
        <rFont val="Calibri"/>
        <family val="2"/>
        <scheme val="minor"/>
      </rPr>
      <t>B.0.1.- Secretaría Particular.
B.0.2.- Secretaría Técnica y de Información.</t>
    </r>
  </si>
  <si>
    <r>
      <t xml:space="preserve">B.2.- DEPENDENCIAS:
</t>
    </r>
    <r>
      <rPr>
        <sz val="11"/>
        <rFont val="Calibri"/>
        <family val="2"/>
        <scheme val="minor"/>
      </rPr>
      <t>B.2.1.- Secretaría del Ayuntamiento.
B.2.2.- Dirección de Finanzas.
B.2.3.- Dirección de Programación.
B.2.4.- Contraloría Municipal.
B.2.5.- Dirección de Desarrollo.
B.2.6.- Dirección de Fomento Económico y Turismo.
B.2.7.- Dirección de Obras, Ordenamiento Territorial y Servicios Municipales.                                                                                                                                                                                                                                                                                                                                                                                                            B.2.8.- Dirección de Educación, Cultura y Recreación.
B.2.9.- Dirección de Administración.
B.2.10.- Dirección de Asuntos Jurídicos.
B.2.11.- Dirección de Atención Ciudadana.</t>
    </r>
  </si>
  <si>
    <r>
      <t xml:space="preserve">B.1.- UNIDADES DE APOYO:
</t>
    </r>
    <r>
      <rPr>
        <sz val="11"/>
        <rFont val="Calibri"/>
        <family val="2"/>
        <scheme val="minor"/>
      </rPr>
      <t xml:space="preserve">B.1.1.- Coordinación de Proyectos Estratégicos y Vinculación.
B.1.2.- Coordinación de Transformación Digital e Innovación.
B.1.3.- Coordinación de Desarrollo Político.
B.1.4.- Coordinación de Salud.
B.1.5.- Coordinación de Transparencia y Acceso a la Información Pública.
B.1.6.- Archivo General Municipal. </t>
    </r>
  </si>
  <si>
    <r>
      <t>El Ayuntamiento Constitucional de Centro</t>
    </r>
    <r>
      <rPr>
        <b/>
        <sz val="11"/>
        <rFont val="Calibri"/>
        <family val="2"/>
        <scheme val="minor"/>
      </rPr>
      <t xml:space="preserve"> No realizó operaciones </t>
    </r>
    <r>
      <rPr>
        <sz val="11"/>
        <rFont val="Calibri"/>
        <family val="2"/>
        <scheme val="minor"/>
      </rPr>
      <t>que influyeran en la toma de decisiones de la administración.</t>
    </r>
  </si>
  <si>
    <r>
      <t xml:space="preserve">El Ayuntamiento Constitucional de Centro, </t>
    </r>
    <r>
      <rPr>
        <b/>
        <sz val="11"/>
        <rFont val="Calibri"/>
        <family val="2"/>
        <scheme val="minor"/>
      </rPr>
      <t xml:space="preserve">no presenta información segmentada de Informes Financieros adicional </t>
    </r>
    <r>
      <rPr>
        <sz val="11"/>
        <rFont val="Calibri"/>
        <family val="2"/>
        <scheme val="minor"/>
      </rPr>
      <t xml:space="preserve"> a la que se presentan en los Estados Financieros.</t>
    </r>
  </si>
  <si>
    <r>
      <t xml:space="preserve">El Ayuntamiento Constitucional de Centro, </t>
    </r>
    <r>
      <rPr>
        <b/>
        <sz val="11"/>
        <rFont val="Calibri"/>
        <family val="2"/>
        <scheme val="minor"/>
      </rPr>
      <t>no presenta evento alguno posterior al cierre.</t>
    </r>
  </si>
  <si>
    <r>
      <t xml:space="preserve">En el Ayuntamiento Constitucional de Centro, </t>
    </r>
    <r>
      <rPr>
        <b/>
        <sz val="11"/>
        <rFont val="Calibri"/>
        <family val="2"/>
        <scheme val="minor"/>
      </rPr>
      <t>no existen partes relacionadas que influyan significativamente en la Toma de decisiones operativas y financieras.</t>
    </r>
  </si>
  <si>
    <t>El Ayuntamiento Constitucional de Centro, presenta la información contable debidamente firmada y rubricada en cada página, incluyendo al final de cada página la siguiente leyenda " Bajo protesta de decir verdad declaramos que los estados financieros y sus notas, son razonablemente correctos y son responsabilidad del emisor".</t>
  </si>
  <si>
    <t>El Ayuntamiento Constitucional de Centro utiliza el método de primeras entradas primeras salidas, el cual es el más conveniente de acuerdo a las operaciones de los almacenes debido a que lo que se ingresó de los bienes, mercancías e insumos se distribuye a las áreas que lo solicitan.</t>
  </si>
  <si>
    <t>El Ayuntamiento Constitucional de Centro utiliza el método de depreciación de línea recta, las tasas aplicadas corresponden 10% para Mobiliario y Equipo de Administración, excepto Equipo de Cómputo y de Tecnologías de la Información que tiene 33.3%; 20% para Mobiliario y Equipo Educacional y Recreativo, excepto Equipos y Aparatos Audiovisuales y Cámara Fotográficas y de Video que tienen 33.3%; 20% para Equipo e Instrumental Médico y de Laboratorio; 20% para Equipo de Transporte; 10% para Maquinaria, Otros Equipos y Herramientas; 10% para Colecciones, Obras de Arte y Objetos Valiosos; 33.3% para la amortización de Activos Intangibles. Los activos citados se encuentra en óptimas condiciones.</t>
  </si>
  <si>
    <t>Actualmente el Ayuntamiento Constitucional de Centro no cuenta con los criterios para la determinación de las estimaciones de cuentas incobrables,  estimación de inventarios, deterioro de activos biológicos.</t>
  </si>
  <si>
    <r>
      <t xml:space="preserve">El Ayuntamiento Constitucional de Centro </t>
    </r>
    <r>
      <rPr>
        <b/>
        <sz val="11"/>
        <rFont val="Calibri"/>
        <family val="2"/>
        <scheme val="minor"/>
      </rPr>
      <t>no tiene registro de otros activos.</t>
    </r>
  </si>
  <si>
    <r>
      <t xml:space="preserve">El Ayuntamiento Constitucional de Centro </t>
    </r>
    <r>
      <rPr>
        <b/>
        <sz val="11"/>
        <rFont val="Calibri"/>
        <family val="2"/>
        <scheme val="minor"/>
      </rPr>
      <t>no cuenta con Fondos de Bienes de Terceros en Garantía y/o administración</t>
    </r>
    <r>
      <rPr>
        <sz val="11"/>
        <rFont val="Calibri"/>
        <family val="2"/>
        <scheme val="minor"/>
      </rPr>
      <t xml:space="preserve"> a corto y largo plazo.</t>
    </r>
  </si>
  <si>
    <r>
      <t xml:space="preserve">El Ayuntamiento Constitucional de Centro </t>
    </r>
    <r>
      <rPr>
        <b/>
        <sz val="11"/>
        <rFont val="Calibri"/>
        <family val="2"/>
        <scheme val="minor"/>
      </rPr>
      <t>actualmente no cuenta con pasivos diferidos.</t>
    </r>
  </si>
  <si>
    <r>
      <t xml:space="preserve">El Ayuntamiento Constitucional de Centro </t>
    </r>
    <r>
      <rPr>
        <b/>
        <sz val="11"/>
        <rFont val="Calibri"/>
        <family val="2"/>
        <scheme val="minor"/>
      </rPr>
      <t>no realiza provisiones.</t>
    </r>
  </si>
  <si>
    <t>Resultado del Ejercicio Ahorro/Desahorro</t>
  </si>
  <si>
    <r>
      <t xml:space="preserve">La determinación del  Flujo de Efectivo de las Actividades de Operación que utiliza el Ayuntamiento Constitucional de Centro es el </t>
    </r>
    <r>
      <rPr>
        <b/>
        <sz val="11"/>
        <rFont val="Calibri"/>
        <family val="2"/>
        <scheme val="minor"/>
      </rPr>
      <t>Procedimiento</t>
    </r>
    <r>
      <rPr>
        <sz val="11"/>
        <rFont val="Calibri"/>
        <family val="2"/>
        <scheme val="minor"/>
      </rPr>
      <t xml:space="preserve"> del b) Modificando los Ingresos y Otros Beneficios y Gastos y Otras Pérdidas obtenidas del Estado de Actividades, de acuerdo al Capítulo VII de los Estados e Informes Contables, Presupuestarios, Programáticos y de los Indicadores de Postura Fiscal, del Apartado II Estados e Información Contable, e) Estado de Flujos de Efectivo del Manual de Contabilidad Gubernamental emitido por el Consejo Nacional de Armonización Contable (CONAC).</t>
    </r>
  </si>
  <si>
    <t>Ayuntamiento Constitucional de Centro</t>
  </si>
  <si>
    <t>AYUNTAMIENTO CONSTITUCIONAL DE CENTRO</t>
  </si>
  <si>
    <r>
      <t xml:space="preserve">El Ayuntamiento Constitucional de Centro </t>
    </r>
    <r>
      <rPr>
        <b/>
        <sz val="11"/>
        <rFont val="Calibri"/>
        <family val="2"/>
        <scheme val="minor"/>
      </rPr>
      <t>No realiza operaciones</t>
    </r>
    <r>
      <rPr>
        <sz val="11"/>
        <rFont val="Calibri"/>
        <family val="2"/>
        <scheme val="minor"/>
      </rPr>
      <t xml:space="preserve"> en moneda extranjeras.</t>
    </r>
  </si>
  <si>
    <r>
      <rPr>
        <b/>
        <sz val="11"/>
        <rFont val="Calibri"/>
        <family val="2"/>
        <scheme val="minor"/>
      </rPr>
      <t xml:space="preserve">Fideicomisos, Mandatos y Análogos de los cuales es fideicomitente o fideicomisario.- </t>
    </r>
    <r>
      <rPr>
        <sz val="11"/>
        <rFont val="Calibri"/>
        <family val="2"/>
        <scheme val="minor"/>
      </rPr>
      <t>El Ayuntamiento Constitucional de Centro forma parte del Fideicomiso CREANDO EMPRESARIOS como fideicomitente.</t>
    </r>
  </si>
  <si>
    <t>NOTAS  A LOS ESTADOS FINANCIEROS DEL MES DE FEBRERO 2026</t>
  </si>
  <si>
    <t>Saldo al 28 de febrero de 2026</t>
  </si>
  <si>
    <t xml:space="preserve"> del 1 de Enero al 28 de Febrero 2026</t>
  </si>
  <si>
    <t>Al 28 de febrero del 2026, el Ayuntamiento Constitucional de Centro recaudó ingresos por los conceptos de  impuestos, derechos, productos y aprovechamientos como se detalla a continuación:</t>
  </si>
  <si>
    <t>Al 28 de febrero del 2026, el Ayuntamiento Constitucional de Centro recibió ingresos por los conceptos Ramo 28/Participaciones, Ramo 33/Aportaciones, Convenios Federales y Estatales y Ramo 23/Fondos Distintos de Aportaciones, como se detalla a continuación:</t>
  </si>
  <si>
    <t>Al 28 de febrero 2026</t>
  </si>
  <si>
    <t>Saldo al 28 de febrero de 2025</t>
  </si>
  <si>
    <t>El Ayuntamiento Constitucional de Centro no tiene saldo  en el apartado de Anticipo a Contratistas por obras públicas y Anticipo a Proveedores al mes de febrero.</t>
  </si>
  <si>
    <t xml:space="preserve">El  Ayuntamiento Constitucional de Centro en el rubro de inventarios incluye la adquisición de materias primas, para ser utilizadas para la conducción de aguas crudas en la ciudad de Villahermosa;   el método que utiliza es el de primeras entradas primeras salidas. </t>
  </si>
  <si>
    <r>
      <t>Al 28 de febrero del 2026, el Ayuntamiento Constitucional de Centro recaudó Ingresos por la cantidad de</t>
    </r>
    <r>
      <rPr>
        <b/>
        <sz val="11"/>
        <rFont val="Calibri"/>
        <family val="2"/>
        <scheme val="minor"/>
      </rPr>
      <t xml:space="preserve"> $949,478,420.01 (Novecientos Cuarenta y Nueve Millones Cuatrocientos Setenta y Ocho Mil Cuatrocientos Veinte Pesos 01/100 M.N.) </t>
    </r>
    <r>
      <rPr>
        <sz val="11"/>
        <rFont val="Calibri"/>
        <family val="2"/>
        <scheme val="minor"/>
      </rPr>
      <t xml:space="preserve">, mismos que se integran de la siguiente manera, </t>
    </r>
    <r>
      <rPr>
        <b/>
        <sz val="11"/>
        <rFont val="Calibri"/>
        <family val="2"/>
        <scheme val="minor"/>
      </rPr>
      <t>$225,947,295.29 (Doscientos Veinticinco Millones Novecientos Cuarenta y Siete Mil Doscientos Noventa y Cinco Pesos 29/100 M.N.)</t>
    </r>
    <r>
      <rPr>
        <sz val="11"/>
        <rFont val="Calibri"/>
        <family val="2"/>
        <scheme val="minor"/>
      </rPr>
      <t xml:space="preserve">, correspondientes a los Ingresos de la Gestión (impuestos, derechos, productos y aprovechamientos); </t>
    </r>
    <r>
      <rPr>
        <b/>
        <sz val="11"/>
        <rFont val="Calibri"/>
        <family val="2"/>
        <scheme val="minor"/>
      </rPr>
      <t>$464,541,387.27 (Cuatrocientos Sesenta y Cuatro Millones Quinientos Cuarenta y Un Mil Trescientos Ochenta y Siete Pesos 27/100 M.N.)</t>
    </r>
    <r>
      <rPr>
        <sz val="11"/>
        <rFont val="Calibri"/>
        <family val="2"/>
        <scheme val="minor"/>
      </rPr>
      <t xml:space="preserve">, de Participaciones Federales; </t>
    </r>
    <r>
      <rPr>
        <b/>
        <sz val="11"/>
        <rFont val="Calibri"/>
        <family val="2"/>
        <scheme val="minor"/>
      </rPr>
      <t xml:space="preserve">$165,483,789.41 (Ciento Sesenta y Cinco Millones Cuatrocientos Ochenta y Tres Mil Setecientos Ochenta y Nueve Pesos 41/100 M.N.), </t>
    </r>
    <r>
      <rPr>
        <sz val="11"/>
        <rFont val="Calibri"/>
        <family val="2"/>
        <scheme val="minor"/>
      </rPr>
      <t xml:space="preserve">de Aportaciones Federales; </t>
    </r>
    <r>
      <rPr>
        <b/>
        <sz val="11"/>
        <rFont val="Calibri"/>
        <family val="2"/>
        <scheme val="minor"/>
      </rPr>
      <t xml:space="preserve">$2,762,813.26 (Dos Millones Setecientos Sesenta y Dos Mil Ochocientos Trece Mil Pesos 26/100 M.N.), </t>
    </r>
    <r>
      <rPr>
        <sz val="11"/>
        <rFont val="Calibri"/>
        <family val="2"/>
        <scheme val="minor"/>
      </rPr>
      <t xml:space="preserve">de Convenios Federales; </t>
    </r>
    <r>
      <rPr>
        <b/>
        <sz val="11"/>
        <rFont val="Calibri"/>
        <family val="2"/>
        <scheme val="minor"/>
      </rPr>
      <t>$88,926.14 (Ochenta y Ocho Mil Novecientos Veintiséis Pesos 14/100 M.N.),</t>
    </r>
    <r>
      <rPr>
        <sz val="11"/>
        <rFont val="Calibri"/>
        <family val="2"/>
        <scheme val="minor"/>
      </rPr>
      <t xml:space="preserve"> de Incentivos Derivados de la Colaboración Fiscal; </t>
    </r>
    <r>
      <rPr>
        <b/>
        <sz val="11"/>
        <rFont val="Calibri"/>
        <family val="2"/>
        <scheme val="minor"/>
      </rPr>
      <t>$10,726,682.83 (Diez Millones Setecientos Veintiséis Mil Seiscientos Ochenta y Dos Pesos 83/100 M.N.)</t>
    </r>
    <r>
      <rPr>
        <sz val="11"/>
        <rFont val="Calibri"/>
        <family val="2"/>
        <scheme val="minor"/>
      </rPr>
      <t xml:space="preserve">, de Fondos Distintos de Aportaciones y </t>
    </r>
    <r>
      <rPr>
        <b/>
        <sz val="11"/>
        <rFont val="Calibri"/>
        <family val="2"/>
        <scheme val="minor"/>
      </rPr>
      <t xml:space="preserve">$79,927,525.81 (Setenta y Nueve Millones Novecientos Veintisiete Mil Quinientos Veinticinco Pesos 81/100 M.N.), </t>
    </r>
    <r>
      <rPr>
        <sz val="11"/>
        <rFont val="Calibri"/>
        <family val="2"/>
        <scheme val="minor"/>
      </rPr>
      <t>de Convenios Estatales.</t>
    </r>
  </si>
  <si>
    <r>
      <rPr>
        <b/>
        <sz val="11"/>
        <rFont val="Calibri"/>
        <family val="2"/>
        <scheme val="minor"/>
      </rPr>
      <t xml:space="preserve">Deudas a largo plazo: </t>
    </r>
    <r>
      <rPr>
        <sz val="11"/>
        <rFont val="Calibri"/>
        <family val="2"/>
        <scheme val="minor"/>
      </rPr>
      <t>Se liquidó a BBVA BANCOMER los créditos núm. 9897628765 por un importe de</t>
    </r>
    <r>
      <rPr>
        <b/>
        <sz val="11"/>
        <rFont val="Calibri"/>
        <family val="2"/>
        <scheme val="minor"/>
      </rPr>
      <t xml:space="preserve"> $394,177,230.00 (Trescientos Noventa y Cuatro Millones Ciento Setenta y Siete Mil Doscientos Treinta Pesos 00/100 M.N.) </t>
    </r>
    <r>
      <rPr>
        <sz val="11"/>
        <rFont val="Calibri"/>
        <family val="2"/>
        <scheme val="minor"/>
      </rPr>
      <t xml:space="preserve">y el crédito núm. 98665099660 por un importe de </t>
    </r>
    <r>
      <rPr>
        <b/>
        <sz val="11"/>
        <rFont val="Calibri"/>
        <family val="2"/>
        <scheme val="minor"/>
      </rPr>
      <t>$140,000,000.00 (Ciento Cuarenta Millones de Pesos 00/100 M.N.),</t>
    </r>
    <r>
      <rPr>
        <sz val="11"/>
        <rFont val="Calibri"/>
        <family val="2"/>
        <scheme val="minor"/>
      </rPr>
      <t xml:space="preserve"> el 12 de Abril del 2022. Por otro lado el Municipio del Centro contrató con BBVA México, S.A. un refinanciamiento el cual fue otorgado hasta por un monto de </t>
    </r>
    <r>
      <rPr>
        <b/>
        <sz val="11"/>
        <rFont val="Calibri"/>
        <family val="2"/>
        <scheme val="minor"/>
      </rPr>
      <t xml:space="preserve">$245,547,122.01 (Doscientos Cuarenta y Cinco Millones Quinientos Cuarenta y Siete Mil Ciento Veintidós Pesos 01/100 M.N.) </t>
    </r>
    <r>
      <rPr>
        <sz val="11"/>
        <rFont val="Calibri"/>
        <family val="2"/>
        <scheme val="minor"/>
      </rPr>
      <t xml:space="preserve">disponiendo la cantidad de </t>
    </r>
    <r>
      <rPr>
        <b/>
        <sz val="11"/>
        <rFont val="Calibri"/>
        <family val="2"/>
        <scheme val="minor"/>
      </rPr>
      <t xml:space="preserve">$232,025,321.45 (Doscientos Treinta y Dos Millones Veinticinco Mil Trescientos Veintiún Pesos 45/100 M.N.) </t>
    </r>
    <r>
      <rPr>
        <sz val="11"/>
        <rFont val="Calibri"/>
        <family val="2"/>
        <scheme val="minor"/>
      </rPr>
      <t>para la amortización anticipada de los créditos antes mencionados; con lo anterior se mejoraron las condiciones para la Hacienda Pública Municipal, dicha deuda está garantizada con el 17% de las Participaciones, con los siguientes beneficios:</t>
    </r>
  </si>
  <si>
    <r>
      <t>Al 28 de febrero del 2026, el saldo total de la deuda pública es por la cantidad de</t>
    </r>
    <r>
      <rPr>
        <b/>
        <sz val="11"/>
        <rFont val="Calibri"/>
        <family val="2"/>
        <scheme val="minor"/>
      </rPr>
      <t xml:space="preserve"> $211,616,931.06 (Doscientos Once Millones Seiscientos Dieciséis Mil Novecientos Treinta y Un Pesos 06/100 M.N.) </t>
    </r>
    <r>
      <rPr>
        <sz val="11"/>
        <rFont val="Calibri"/>
        <family val="2"/>
        <scheme val="minor"/>
      </rPr>
      <t xml:space="preserve">de los cuales se encuentra en Porción a Corto Plazo de la Deuda Pública a Largo Plazo la cantidad de </t>
    </r>
    <r>
      <rPr>
        <b/>
        <sz val="11"/>
        <rFont val="Calibri"/>
        <family val="2"/>
        <scheme val="minor"/>
      </rPr>
      <t>$6,955,191.04 (Seis Millones Novecientos Cincuenta y Cinco Mil Ciento Noventa y Un Pesos 04/100 M.N.)</t>
    </r>
    <r>
      <rPr>
        <sz val="11"/>
        <rFont val="Calibri"/>
        <family val="2"/>
        <scheme val="minor"/>
      </rPr>
      <t xml:space="preserve"> y en la Deuda Pública a Largo Plazo la cantidad de </t>
    </r>
    <r>
      <rPr>
        <b/>
        <sz val="11"/>
        <rFont val="Calibri"/>
        <family val="2"/>
        <scheme val="minor"/>
      </rPr>
      <t>$204,661,740.02</t>
    </r>
    <r>
      <rPr>
        <sz val="11"/>
        <rFont val="Calibri"/>
        <family val="2"/>
        <scheme val="minor"/>
      </rPr>
      <t xml:space="preserve"> </t>
    </r>
    <r>
      <rPr>
        <b/>
        <sz val="11"/>
        <rFont val="Calibri"/>
        <family val="2"/>
        <scheme val="minor"/>
      </rPr>
      <t>(Doscientos Cuatro Millones Seiscientos Sesenta y Un Mil Setecientos Cuarenta Pesos 02/100 M.N.)</t>
    </r>
  </si>
  <si>
    <r>
      <t>La Secretaría de Administración y Finanzas realiza la deducción por concepto de faltante inicial FEIEF en la segunda ministración de las Participaciones correspondiente al mes de enero por la cantidad de</t>
    </r>
    <r>
      <rPr>
        <b/>
        <sz val="11"/>
        <rFont val="Calibri"/>
        <family val="2"/>
        <scheme val="minor"/>
      </rPr>
      <t xml:space="preserve"> $765,768.00 (Setecientos Sesenta y Cinco Mil Setecientos Sesenta y Ocho Pesos 00/100 M.N.) </t>
    </r>
    <r>
      <rPr>
        <sz val="11"/>
        <rFont val="Calibri"/>
        <family val="2"/>
        <scheme val="minor"/>
      </rPr>
      <t xml:space="preserve">y el mes de febrero por la cantidad de </t>
    </r>
    <r>
      <rPr>
        <b/>
        <sz val="11"/>
        <rFont val="Calibri"/>
        <family val="2"/>
        <scheme val="minor"/>
      </rPr>
      <t>$561,922.00 (Quinientos Sesenta y Un Mil Novecientos Veintidós Pesos 00/100 M.N.),</t>
    </r>
    <r>
      <rPr>
        <sz val="11"/>
        <rFont val="Calibri"/>
        <family val="2"/>
        <scheme val="minor"/>
      </rPr>
      <t xml:space="preserve"> mismas que se aprecian en la hoja mensual de liquidación emitida por la misma Secretaria.</t>
    </r>
  </si>
  <si>
    <r>
      <t xml:space="preserve">Del saldo reflejado en bancos por la cantidad de </t>
    </r>
    <r>
      <rPr>
        <b/>
        <sz val="11"/>
        <rFont val="Calibri"/>
        <family val="2"/>
        <scheme val="minor"/>
      </rPr>
      <t xml:space="preserve">$683,790,382.84 (Seiscientos Ochenta y Tres Millones Setecientos Noventa Mil Trescientos Ochenta y Dos Pesos 84/100 M.N.), </t>
    </r>
    <r>
      <rPr>
        <sz val="11"/>
        <rFont val="Calibri"/>
        <family val="2"/>
        <scheme val="minor"/>
      </rPr>
      <t>corresponden a: Cuentas bancarias aperturadas de Ingresos propios de los años 2013 por recaudación de Ingresos múltiples; 2016 Cuentas pagadoras de nóminas, ISR, FONACOT e ISSET;  2017 de las ocho cuentas, una es pagadora de nómina y las restantes son recaudadoras de Impuesto Predial, Agua potable, e Impuestos múltiples; 2018 de las cuatro cuentas dos son recaudadoras y las otras dos pagadoras; 2021 pagadora de nóminas, 2022, 2023, 2024, 2025 y 2026 son cinco cuentas Concentradoras; 2021 de Crédito Corto Plazo; Fondo de Estabilización de los Ingresos de las Entidades Federativas (FEIEF) 2021, 2023, 2024 y 2025 ; Participaciones 2022, 2023, 2024, 2025 y 2026; PROAGUA FEDERAL 2025; CAPUFE 2025; Fondos distintos de Aportación 2021, 2022,2023, 2024, 2025 y 2026; Fondo III 2025 y 2026; Fondo IV 2025 y 2026; Convenio SAPAET (SAS) 2022, 2023, 2024, 2025 y 2026 y Oficialía Mayor 2022, 2023,2024, 2025 y 2026.</t>
    </r>
  </si>
  <si>
    <r>
      <t xml:space="preserve">Representan los derechos de cobro y por recuperar a favor del Ayuntamiento Constitucional de Centro, cuyo origen es distinto de los ingresos por impuestos, derechos, productos y aprovechamientos, siendo exigible su cobro y/o recuperación durante el transcurso del ejercicio, los cuales se integran por los rubros de Cuentas por Cobrar siendo el más representativo Colaboración Fiscal (ISR) por la cantidad de  </t>
    </r>
    <r>
      <rPr>
        <b/>
        <sz val="11"/>
        <rFont val="Calibri"/>
        <family val="2"/>
        <scheme val="minor"/>
      </rPr>
      <t>$1,098,245.89 (Un Millón Noventa y Ocho Mil Doscientos Cuarenta y Cinco Pesos 89/100 M.N.),</t>
    </r>
    <r>
      <rPr>
        <sz val="11"/>
        <rFont val="Calibri"/>
        <family val="2"/>
        <scheme val="minor"/>
      </rPr>
      <t xml:space="preserve"> Deudores Diversos siendo las más representativas Municipio del Centro y/o Dirección de Finanzas (Traspaso entre cuentas) por la cantidad de </t>
    </r>
    <r>
      <rPr>
        <b/>
        <sz val="11"/>
        <rFont val="Calibri"/>
        <family val="2"/>
        <scheme val="minor"/>
      </rPr>
      <t>$129,015,540.02 (Ciento Veintinueve Millones Quince Mil Quinientos Cuarenta Pesos 02/100 M.N.)</t>
    </r>
    <r>
      <rPr>
        <sz val="11"/>
        <rFont val="Calibri"/>
        <family val="2"/>
        <scheme val="minor"/>
      </rPr>
      <t xml:space="preserve">, Financiamiento entre recursos por la cantidad de </t>
    </r>
    <r>
      <rPr>
        <b/>
        <sz val="11"/>
        <rFont val="Calibri"/>
        <family val="2"/>
        <scheme val="minor"/>
      </rPr>
      <t xml:space="preserve">$36,212,731.73 (Treinta y Seis Millones Doscientos Doce Mil Setecientos Treinta y Un Pesos 73/100 M.N.) </t>
    </r>
    <r>
      <rPr>
        <sz val="11"/>
        <rFont val="Calibri"/>
        <family val="2"/>
        <scheme val="minor"/>
      </rPr>
      <t xml:space="preserve">y BBVA Bancomer (Descuento Fiduciario) por la cantidad de </t>
    </r>
    <r>
      <rPr>
        <b/>
        <sz val="11"/>
        <rFont val="Calibri"/>
        <family val="2"/>
        <scheme val="minor"/>
      </rPr>
      <t>$18,374,913.74 (Dieciocho Millones Trescientos Setenta y Cuatro Mil Novecientos Trece Pesos 74/100 M.N.).</t>
    </r>
  </si>
  <si>
    <r>
      <t>Al 28 de febrero del 2026, el saldo en la cuenta de Inventarios  es por la cantidad de</t>
    </r>
    <r>
      <rPr>
        <b/>
        <sz val="11"/>
        <rFont val="Calibri"/>
        <family val="2"/>
        <scheme val="minor"/>
      </rPr>
      <t xml:space="preserve"> $6,515,383.79 (Seis Millones Quinientos Quince Mil Trescientos Ochenta y Tres Pesos 79/100 M.N.)</t>
    </r>
    <r>
      <rPr>
        <sz val="11"/>
        <rFont val="Calibri"/>
        <family val="2"/>
        <scheme val="minor"/>
      </rPr>
      <t xml:space="preserve">, de los cuales la cantidad de </t>
    </r>
    <r>
      <rPr>
        <b/>
        <sz val="11"/>
        <rFont val="Calibri"/>
        <family val="2"/>
        <scheme val="minor"/>
      </rPr>
      <t>$5,866,977.99</t>
    </r>
    <r>
      <rPr>
        <sz val="11"/>
        <rFont val="Calibri"/>
        <family val="2"/>
        <scheme val="minor"/>
      </rPr>
      <t xml:space="preserve"> </t>
    </r>
    <r>
      <rPr>
        <b/>
        <sz val="11"/>
        <rFont val="Calibri"/>
        <family val="2"/>
        <scheme val="minor"/>
      </rPr>
      <t>(Cinco Millones Ochocientos Sesenta  y Seis Mil Novecientos Setenta y Siete Pesos 99/100),</t>
    </r>
    <r>
      <rPr>
        <sz val="11"/>
        <rFont val="Calibri"/>
        <family val="2"/>
        <scheme val="minor"/>
      </rPr>
      <t xml:space="preserve"> corresponden a ejercicios anteriores y la cantidad de </t>
    </r>
    <r>
      <rPr>
        <b/>
        <sz val="11"/>
        <rFont val="Calibri"/>
        <family val="2"/>
        <scheme val="minor"/>
      </rPr>
      <t>$648,405.80 (Seiscientos Cuarenta y Ocho Mil Cuatrocientos Cinco Pesos 80/100 M.N.),</t>
    </r>
    <r>
      <rPr>
        <sz val="11"/>
        <rFont val="Calibri"/>
        <family val="2"/>
        <scheme val="minor"/>
      </rPr>
      <t xml:space="preserve"> corresponden al presupuesto 2026.</t>
    </r>
  </si>
  <si>
    <r>
      <t xml:space="preserve">Al 28 de febrero del 2026, el saldo en la cuenta de Almacén  es por la cantidad de </t>
    </r>
    <r>
      <rPr>
        <b/>
        <sz val="11"/>
        <rFont val="Calibri"/>
        <family val="2"/>
        <scheme val="minor"/>
      </rPr>
      <t>$7,921,949.02 (Siete Millones Novecientos Veintiún Mil Novecientos Cuarenta y Nueve Pesos 02/100 M.N.)</t>
    </r>
    <r>
      <rPr>
        <sz val="11"/>
        <rFont val="Calibri"/>
        <family val="2"/>
        <scheme val="minor"/>
      </rPr>
      <t xml:space="preserve">, de los cuales la cantidad de </t>
    </r>
    <r>
      <rPr>
        <b/>
        <sz val="11"/>
        <rFont val="Calibri"/>
        <family val="2"/>
        <scheme val="minor"/>
      </rPr>
      <t>$5,834,449.26 (Cinco Millones Ochocientos Treinta y Cuatro Mil Cuatrocientos Cuarenta y Nueve Pesos 26/100)</t>
    </r>
    <r>
      <rPr>
        <sz val="11"/>
        <rFont val="Calibri"/>
        <family val="2"/>
        <scheme val="minor"/>
      </rPr>
      <t xml:space="preserve"> corresponden a ejercicios anteriores y la cantidad de </t>
    </r>
    <r>
      <rPr>
        <b/>
        <sz val="11"/>
        <rFont val="Calibri"/>
        <family val="2"/>
        <scheme val="minor"/>
      </rPr>
      <t>$2,087,499.76 (Dos Millones Ochenta y Siete Mil Cuatrocientos Noventa y Nueve Pesos 76/100)</t>
    </r>
    <r>
      <rPr>
        <sz val="11"/>
        <rFont val="Calibri"/>
        <family val="2"/>
        <scheme val="minor"/>
      </rPr>
      <t xml:space="preserve"> corresponden al presupuesto 2026.</t>
    </r>
  </si>
  <si>
    <r>
      <t>Recursos asignados por tipo y monto del fideicomiso "por garantía de la deuda" de este ejercicio por la cantidad de</t>
    </r>
    <r>
      <rPr>
        <b/>
        <sz val="11"/>
        <rFont val="Calibri"/>
        <family val="2"/>
        <scheme val="minor"/>
      </rPr>
      <t xml:space="preserve"> $7,612,069.68 (Siete Millones Seiscientos Doce Mil Sesenta y Nueve Pesos 68/100 M.N.),</t>
    </r>
    <r>
      <rPr>
        <sz val="11"/>
        <rFont val="Calibri"/>
        <family val="2"/>
        <scheme val="minor"/>
      </rPr>
      <t xml:space="preserve"> y el fideicomiso "Creando empresarios" por la cantidad de </t>
    </r>
    <r>
      <rPr>
        <b/>
        <sz val="11"/>
        <rFont val="Calibri"/>
        <family val="2"/>
        <scheme val="minor"/>
      </rPr>
      <t xml:space="preserve">$801,848.80 (Ochocientos Un Mil Ochocientos Cuarenta y Ocho Pesos 80/100 M.N.), </t>
    </r>
    <r>
      <rPr>
        <sz val="11"/>
        <rFont val="Calibri"/>
        <family val="2"/>
        <scheme val="minor"/>
      </rPr>
      <t xml:space="preserve">sumando un total de </t>
    </r>
    <r>
      <rPr>
        <b/>
        <sz val="11"/>
        <rFont val="Calibri"/>
        <family val="2"/>
        <scheme val="minor"/>
      </rPr>
      <t>$8,413,918.48 (Ocho Millones Cuatrocientos Trece Mil Novecientos Dieciocho Pesos 48/100 M.N.)</t>
    </r>
  </si>
  <si>
    <r>
      <t xml:space="preserve">El importe en el rubro de Bienes Inmuebles, Infraestructura y Construcciones en Proceso por la cantidad de </t>
    </r>
    <r>
      <rPr>
        <b/>
        <sz val="11"/>
        <rFont val="Calibri"/>
        <family val="2"/>
        <scheme val="minor"/>
      </rPr>
      <t>$2,780,057,095.93 (Dos Mil Setecientos Ochenta Millones Cincuenta y Siete Mil Noventa y Cinco Pesos 93/100 M.N.),</t>
    </r>
    <r>
      <rPr>
        <sz val="11"/>
        <rFont val="Calibri"/>
        <family val="2"/>
        <scheme val="minor"/>
      </rPr>
      <t xml:space="preserve"> reflejado</t>
    </r>
    <r>
      <rPr>
        <b/>
        <sz val="11"/>
        <rFont val="Calibri"/>
        <family val="2"/>
        <scheme val="minor"/>
      </rPr>
      <t xml:space="preserve"> </t>
    </r>
    <r>
      <rPr>
        <sz val="11"/>
        <rFont val="Calibri"/>
        <family val="2"/>
        <scheme val="minor"/>
      </rPr>
      <t xml:space="preserve">en el Estado de Situación Financiera incluye las Construcciones en Proceso en Bienes de Dominio Público y en Bienes Propios por la cantidad de </t>
    </r>
    <r>
      <rPr>
        <b/>
        <sz val="11"/>
        <rFont val="Calibri"/>
        <family val="2"/>
        <scheme val="minor"/>
      </rPr>
      <t>$1,183,020,220.73 (Mil Ciento Ochenta y Tres Millones Veinte Mil Doscientos Veinte Pesos 73/100 M.N.)</t>
    </r>
  </si>
  <si>
    <r>
      <t xml:space="preserve">Al 28 de febrero del 2026, las Depreciaciones y Amortizaciones son por la cantidad total de </t>
    </r>
    <r>
      <rPr>
        <b/>
        <sz val="11"/>
        <rFont val="Calibri"/>
        <family val="2"/>
        <scheme val="minor"/>
      </rPr>
      <t>$638,146,009.56 (Seiscientos Treinta y Ocho Millones Ciento Cuarenta y Seis Mil Nueve Pesos 56/100 M.N.)</t>
    </r>
    <r>
      <rPr>
        <sz val="11"/>
        <rFont val="Calibri"/>
        <family val="2"/>
        <scheme val="minor"/>
      </rPr>
      <t xml:space="preserve"> de los cuales corresponden una depreciación acumulada de bienes muebles por la cantidad de </t>
    </r>
    <r>
      <rPr>
        <b/>
        <sz val="11"/>
        <rFont val="Calibri"/>
        <family val="2"/>
        <scheme val="minor"/>
      </rPr>
      <t xml:space="preserve">$630,270,035.98 (Seiscientos Treinta Millones Doscientos Setenta Mil Treinta y Cinco Pesos 98/100 M.N.), </t>
    </r>
    <r>
      <rPr>
        <sz val="11"/>
        <rFont val="Calibri"/>
        <family val="2"/>
        <scheme val="minor"/>
      </rPr>
      <t xml:space="preserve"> y una amortización acumulada de Activos Intangibles por la cantidad de </t>
    </r>
    <r>
      <rPr>
        <b/>
        <sz val="11"/>
        <rFont val="Calibri"/>
        <family val="2"/>
        <scheme val="minor"/>
      </rPr>
      <t xml:space="preserve">$7,875,973.58 (Siete Millones Ochocientos Setenta y Cinco Mil Novecientos Setenta y Tres Pesos 58/100 M.N.). </t>
    </r>
  </si>
  <si>
    <r>
      <t xml:space="preserve">El Ayuntamiento Constitucional de Centro presenta un saldo en Activos Diferidos a Largo Plazo por un monto total de </t>
    </r>
    <r>
      <rPr>
        <b/>
        <sz val="11"/>
        <rFont val="Calibri"/>
        <family val="2"/>
        <scheme val="minor"/>
      </rPr>
      <t>$8,640,501.27 (Ocho Millones Seiscientos Cuarenta Mil Quinientos Un Pesos 27/100 M.N.),</t>
    </r>
    <r>
      <rPr>
        <sz val="11"/>
        <rFont val="Calibri"/>
        <family val="2"/>
        <scheme val="minor"/>
      </rPr>
      <t xml:space="preserve">  de los cuales la cantidad de </t>
    </r>
    <r>
      <rPr>
        <b/>
        <sz val="11"/>
        <rFont val="Calibri"/>
        <family val="2"/>
        <scheme val="minor"/>
      </rPr>
      <t xml:space="preserve">$32,635.40 (Treinta y Dos Mil Seiscientos Treinta y Cinco Pesos 40/100 M.N.) </t>
    </r>
    <r>
      <rPr>
        <sz val="11"/>
        <rFont val="Calibri"/>
        <family val="2"/>
        <scheme val="minor"/>
      </rPr>
      <t xml:space="preserve">corresponde a gastos pagados por adelantado a nombre de CFE Suministrador de Servicios Básicos y la cantidad de </t>
    </r>
    <r>
      <rPr>
        <b/>
        <sz val="11"/>
        <rFont val="Calibri"/>
        <family val="2"/>
        <scheme val="minor"/>
      </rPr>
      <t>$2,372,071.96 (Dos Millones Trescientos Setenta y Dos Mil Setenta y Un Pesos 96/100 M.N.),</t>
    </r>
    <r>
      <rPr>
        <sz val="11"/>
        <rFont val="Calibri"/>
        <family val="2"/>
        <scheme val="minor"/>
      </rPr>
      <t xml:space="preserve"> por pagos de anticipos a Contratistas a largo plazo de los ejercicios 2006 y 2009 y la cantidad de </t>
    </r>
    <r>
      <rPr>
        <b/>
        <sz val="11"/>
        <rFont val="Calibri"/>
        <family val="2"/>
        <scheme val="minor"/>
      </rPr>
      <t xml:space="preserve">$6,235,793.91 (Seis Millones Doscientos Treinta y Cinco Mil Setecientos Noventa y Tres Pesos 91/100 M.N.), </t>
    </r>
    <r>
      <rPr>
        <sz val="11"/>
        <rFont val="Calibri"/>
        <family val="2"/>
        <scheme val="minor"/>
      </rPr>
      <t>por anticipo a Contratistas a largo plazo correspondiente al ejercicio 2021.</t>
    </r>
  </si>
  <si>
    <r>
      <t xml:space="preserve">Al 28 de febrero del 2026, el Ayuntamiento Constitucional de Centro tiene registrado un pasivo circulante por la cantidad de </t>
    </r>
    <r>
      <rPr>
        <b/>
        <sz val="11"/>
        <rFont val="Calibri"/>
        <family val="2"/>
        <scheme val="minor"/>
      </rPr>
      <t>$224,390,409.11 (Doscientos Veinticuatro Millones Trescientos Noventa Mil Cuatrocientos Nueve Pesos 11/100 M.N.);</t>
    </r>
    <r>
      <rPr>
        <sz val="11"/>
        <rFont val="Calibri"/>
        <family val="2"/>
        <scheme val="minor"/>
      </rPr>
      <t xml:space="preserve"> integrado por Servicios Personales siendo el mas representativo Instituto de Seguridad Social del Estado de Tabasco (ISSET) por la cantidad de</t>
    </r>
    <r>
      <rPr>
        <b/>
        <sz val="11"/>
        <rFont val="Calibri"/>
        <family val="2"/>
        <scheme val="minor"/>
      </rPr>
      <t xml:space="preserve"> $10,268,263.03 (Diez Millones Doscientos Sesenta y Ocho Mil Doscientos Sesenta y Tres Pesos 03/100 M.N.); </t>
    </r>
    <r>
      <rPr>
        <sz val="11"/>
        <rFont val="Calibri"/>
        <family val="2"/>
        <scheme val="minor"/>
      </rPr>
      <t xml:space="preserve">Proveedores por pagar a corto plazo siendo las mas representativas Servicio Copripe, S.A. de C.V. por la cantidad de </t>
    </r>
    <r>
      <rPr>
        <b/>
        <sz val="11"/>
        <rFont val="Calibri"/>
        <family val="2"/>
        <scheme val="minor"/>
      </rPr>
      <t xml:space="preserve">$3,055,237.00 (Tres Millones Cincuenta y Cinco Mil Doscientos Treinta y Siete Pesos 00/100 M.N.) </t>
    </r>
    <r>
      <rPr>
        <sz val="11"/>
        <rFont val="Calibri"/>
        <family val="2"/>
        <scheme val="minor"/>
      </rPr>
      <t xml:space="preserve">y International Cidmed Global Resources, S.A. de C.V. por la cantidad de </t>
    </r>
    <r>
      <rPr>
        <b/>
        <sz val="11"/>
        <rFont val="Calibri"/>
        <family val="2"/>
        <scheme val="minor"/>
      </rPr>
      <t xml:space="preserve">$2,076,485.84 (Dos Millones Setenta y Seis Mil Cuatrocientos Ochenta y Cinco Pesos 84/100 M.N.); </t>
    </r>
    <r>
      <rPr>
        <sz val="11"/>
        <rFont val="Calibri"/>
        <family val="2"/>
        <scheme val="minor"/>
      </rPr>
      <t xml:space="preserve">Retenciones y Contribuciones siendo el más representativo el I.S.P.T. por la cantidad de </t>
    </r>
    <r>
      <rPr>
        <b/>
        <sz val="11"/>
        <rFont val="Calibri"/>
        <family val="2"/>
        <scheme val="minor"/>
      </rPr>
      <t xml:space="preserve">$6,431,675.56 (Seis Millones Cuatrocientos Treinta y Un Mil Seiscientos Setenta y Cinto Pesos 56/100 M.N.); </t>
    </r>
    <r>
      <rPr>
        <sz val="11"/>
        <rFont val="Calibri"/>
        <family val="2"/>
        <scheme val="minor"/>
      </rPr>
      <t xml:space="preserve">Otras cuentas por Pagar siendo las mas representativas Municipio del Centro y/o Dirección de Finanzas (Traspaso entre cuentas) por la Cantidad de </t>
    </r>
    <r>
      <rPr>
        <b/>
        <sz val="11"/>
        <rFont val="Calibri"/>
        <family val="2"/>
        <scheme val="minor"/>
      </rPr>
      <t xml:space="preserve">$129,064,411.81 (Ciento Veintinueve Millones Sesenta y Cuatro Mil Cuatrocientos Once Pesos 81/100 M.N.) </t>
    </r>
    <r>
      <rPr>
        <sz val="11"/>
        <rFont val="Calibri"/>
        <family val="2"/>
        <scheme val="minor"/>
      </rPr>
      <t xml:space="preserve">y  Financiamiento entre Recursos por la cantidad de </t>
    </r>
    <r>
      <rPr>
        <b/>
        <sz val="11"/>
        <rFont val="Calibri"/>
        <family val="2"/>
        <scheme val="minor"/>
      </rPr>
      <t>$36,212,731.73 (Treinta y Seis Millones Doscientos Doce Mil Setecientos Treinta y Un Pesos 73/100 M.N.)</t>
    </r>
  </si>
  <si>
    <r>
      <t xml:space="preserve">El Ayuntamiento Constitucional de Centro presenta un saldo en el Pasivo Circulante en Otros Pasivos a Corto Plazo por la cantidad de </t>
    </r>
    <r>
      <rPr>
        <b/>
        <sz val="11"/>
        <rFont val="Calibri"/>
        <family val="2"/>
        <scheme val="minor"/>
      </rPr>
      <t xml:space="preserve">$921,132.19 (Novecientos Veintiún Mil Ciento Treinta Dos Pesos 19/100 M.N.) </t>
    </r>
    <r>
      <rPr>
        <sz val="11"/>
        <rFont val="Calibri"/>
        <family val="2"/>
        <scheme val="minor"/>
      </rPr>
      <t>correspondientes a ingresos por clasificar</t>
    </r>
    <r>
      <rPr>
        <b/>
        <sz val="11"/>
        <rFont val="Calibri"/>
        <family val="2"/>
        <scheme val="minor"/>
      </rPr>
      <t xml:space="preserve"> </t>
    </r>
    <r>
      <rPr>
        <sz val="11"/>
        <rFont val="Calibri"/>
        <family val="2"/>
        <scheme val="minor"/>
      </rPr>
      <t xml:space="preserve">y un saldo en el Pasivo no Circulante en  la Cuenta por Pagar a Largo Plazo por la cantidad de </t>
    </r>
    <r>
      <rPr>
        <b/>
        <sz val="11"/>
        <rFont val="Calibri"/>
        <family val="2"/>
        <scheme val="minor"/>
      </rPr>
      <t>$2,747,166.56 (Dos Millones Setecientos Cuarenta y Siete Mil Ciento Sesenta y Seis Pesos 56/100 M.N.),</t>
    </r>
    <r>
      <rPr>
        <sz val="11"/>
        <rFont val="Calibri"/>
        <family val="2"/>
        <scheme val="minor"/>
      </rPr>
      <t xml:space="preserve"> correspondientes  a los ejercicios 2006, 2009, </t>
    </r>
    <r>
      <rPr>
        <b/>
        <sz val="11"/>
        <rFont val="Calibri"/>
        <family val="2"/>
        <scheme val="minor"/>
      </rPr>
      <t xml:space="preserve"> </t>
    </r>
    <r>
      <rPr>
        <sz val="11"/>
        <rFont val="Calibri"/>
        <family val="2"/>
        <scheme val="minor"/>
      </rPr>
      <t>los cuales</t>
    </r>
    <r>
      <rPr>
        <b/>
        <sz val="11"/>
        <rFont val="Calibri"/>
        <family val="2"/>
        <scheme val="minor"/>
      </rPr>
      <t xml:space="preserve"> </t>
    </r>
    <r>
      <rPr>
        <sz val="11"/>
        <rFont val="Calibri"/>
        <family val="2"/>
        <scheme val="minor"/>
      </rPr>
      <t>se conforman por proveedores y contratistas por obras públicas pendientes de pago por bienes y servicios, mismos que se encuentran en proceso de litigio (Pendientes de Resolución), tal como lo señala la Dirección de Asuntos Juridicos mediante oficio número DAJ/1407/2025. De igual forma se encuentran pasivos con antigüedad de saldo mayor a 365 días correspondientes a proveedores de los ejercicios 2020 y 2021.</t>
    </r>
  </si>
  <si>
    <r>
      <t xml:space="preserve">Al 28 de febrero del 2026, el Ayuntamiento Constitucional de Centro en el apartado de Hacienda Pública/Patrimonio Contribuido presenta una variación por la cantidad de </t>
    </r>
    <r>
      <rPr>
        <b/>
        <sz val="11"/>
        <rFont val="Calibri"/>
        <family val="2"/>
        <scheme val="minor"/>
      </rPr>
      <t>$2,435,217.00 (Dos Millones Cuatrocientos Treinta y Cinco Mil Doscientos Diecisiete Pesos 00/100 M.N.),</t>
    </r>
    <r>
      <rPr>
        <sz val="11"/>
        <rFont val="Calibri"/>
        <family val="2"/>
        <scheme val="minor"/>
      </rPr>
      <t xml:space="preserve"> respecto del ejercicio 2025 al 2026, correspondiente a donaciones de bienes muebles de la empresa Petroquimia del Golfo, S. A. de C.V.</t>
    </r>
  </si>
  <si>
    <r>
      <t xml:space="preserve">Al 28 de febrero del 2026, el Ayuntamiento Constitucional de Centro en el apartado de Hacienda Pública/Patrimonio Generado presenta un Resultado del Ejercicio Ahorro/Desahorro por </t>
    </r>
    <r>
      <rPr>
        <b/>
        <sz val="11"/>
        <rFont val="Calibri"/>
        <family val="2"/>
        <scheme val="minor"/>
      </rPr>
      <t>$436,034,266.50 (Cuatrocientos Treinta y Seis Millones Treinta y Cuatro Mil Doscientos Sesenta y Seis Pesos 50/100 M.N.),</t>
    </r>
    <r>
      <rPr>
        <sz val="11"/>
        <rFont val="Calibri"/>
        <family val="2"/>
        <scheme val="minor"/>
      </rPr>
      <t xml:space="preserve"> en el Estado de Situación Financiera, en el cual se incluyen rubros extraordinarios por la cantidad de</t>
    </r>
    <r>
      <rPr>
        <b/>
        <sz val="11"/>
        <rFont val="Calibri"/>
        <family val="2"/>
        <scheme val="minor"/>
      </rPr>
      <t xml:space="preserve"> $-460.30 (Cuatrocientos Sesenta Pesos 30/100 M.N.)</t>
    </r>
    <r>
      <rPr>
        <sz val="11"/>
        <rFont val="Calibri"/>
        <family val="2"/>
        <scheme val="minor"/>
      </rPr>
      <t>, correspondientes a la</t>
    </r>
    <r>
      <rPr>
        <b/>
        <sz val="11"/>
        <rFont val="Calibri"/>
        <family val="2"/>
        <scheme val="minor"/>
      </rPr>
      <t xml:space="preserve"> pérdida o ganancia del Fideicomiso Creando Empresarios </t>
    </r>
    <r>
      <rPr>
        <sz val="11"/>
        <rFont val="Calibri"/>
        <family val="2"/>
        <scheme val="minor"/>
      </rPr>
      <t xml:space="preserve">de acuerdo a los resultados de administración y manejo del banco y </t>
    </r>
    <r>
      <rPr>
        <b/>
        <sz val="11"/>
        <rFont val="Calibri"/>
        <family val="2"/>
        <scheme val="minor"/>
      </rPr>
      <t>$116,221.22 (Ciento Dieciséis Mil Doscientos Veintiún Pesos 22/100 M.N.)</t>
    </r>
    <r>
      <rPr>
        <sz val="11"/>
        <rFont val="Calibri"/>
        <family val="2"/>
        <scheme val="minor"/>
      </rPr>
      <t xml:space="preserve"> de salidas de almacen correspondiente a ejercicios anteriores, quedando una variación por </t>
    </r>
    <r>
      <rPr>
        <b/>
        <sz val="11"/>
        <rFont val="Calibri"/>
        <family val="2"/>
        <scheme val="minor"/>
      </rPr>
      <t>$435,918,505.58 (Cuatrocientos Treinta y Cinco Millones Novecientos Dieciocho Mil Quinientos Cinco Pesos 58/100 M.N.)</t>
    </r>
  </si>
  <si>
    <r>
      <t xml:space="preserve">Al 28 de febrero de 2026 el Ayuntamiento Constitucional  de Centro, registró en el Presupuesto de Egresos Municipal en el apartado de Otros Egresos Presupuestales No Contables un saldo por la cantidad total de </t>
    </r>
    <r>
      <rPr>
        <b/>
        <sz val="11"/>
        <rFont val="Calibri"/>
        <family val="2"/>
        <scheme val="minor"/>
      </rPr>
      <t xml:space="preserve">$1,103,713.60 (Un Millón Ciento Tres Mil Setecientos Trece Pesos 60/100 M.N.), </t>
    </r>
    <r>
      <rPr>
        <sz val="11"/>
        <rFont val="Calibri"/>
        <family val="2"/>
        <scheme val="minor"/>
      </rPr>
      <t xml:space="preserve"> correspondientes a la Aportación municipal CAPUFE.</t>
    </r>
  </si>
  <si>
    <r>
      <rPr>
        <b/>
        <sz val="11"/>
        <rFont val="Calibri"/>
        <family val="2"/>
        <scheme val="minor"/>
      </rPr>
      <t xml:space="preserve">Fideicomisos, Mandatos y Análogos de los cuales es fideicomitente o fideicomisario.- </t>
    </r>
    <r>
      <rPr>
        <sz val="11"/>
        <rFont val="Calibri"/>
        <family val="2"/>
        <scheme val="minor"/>
      </rPr>
      <t xml:space="preserve">Representa los recursos asignados por tipo y monto de los fideicomisos "por garantía de la deuda" por la cantidad de </t>
    </r>
    <r>
      <rPr>
        <b/>
        <sz val="11"/>
        <rFont val="Calibri"/>
        <family val="2"/>
        <scheme val="minor"/>
      </rPr>
      <t>$7,612,069.68 (Siete Millones Seiscientos Doce Mil Sesenta y Nueve Pesos 68/100 M.N.),</t>
    </r>
    <r>
      <rPr>
        <sz val="11"/>
        <rFont val="Calibri"/>
        <family val="2"/>
        <scheme val="minor"/>
      </rPr>
      <t xml:space="preserve"> y el fideicomiso "Creando empresarios" por la cantidad de  </t>
    </r>
    <r>
      <rPr>
        <b/>
        <sz val="11"/>
        <rFont val="Calibri"/>
        <family val="2"/>
        <scheme val="minor"/>
      </rPr>
      <t>$801,848.80 (Ochocientos Un Mil Ochocientos Cuarenta y Ocho Pesos 80/100 M.N.)</t>
    </r>
    <r>
      <rPr>
        <sz val="11"/>
        <rFont val="Calibri"/>
        <family val="2"/>
        <scheme val="minor"/>
      </rPr>
      <t xml:space="preserve">, sumando un total de </t>
    </r>
    <r>
      <rPr>
        <b/>
        <sz val="11"/>
        <rFont val="Calibri"/>
        <family val="2"/>
        <scheme val="minor"/>
      </rPr>
      <t>$8,413,918.48 (Ocho Millones Cuatrocientos Trece Mil Novecientos Dieciocho Pesos 48/100 M.N.)</t>
    </r>
  </si>
  <si>
    <r>
      <t xml:space="preserve">Los ingresos recaudados en el rubro de ingresos propios en el mes de </t>
    </r>
    <r>
      <rPr>
        <b/>
        <sz val="11"/>
        <rFont val="Calibri"/>
        <family val="2"/>
        <scheme val="minor"/>
      </rPr>
      <t>febrero</t>
    </r>
    <r>
      <rPr>
        <sz val="11"/>
        <rFont val="Calibri"/>
        <family val="2"/>
        <scheme val="minor"/>
      </rPr>
      <t xml:space="preserve"> del ejercicio fiscal 2026, comparados con los ingresos  del mismo periodo de los últimos cinco años, históricamente han mejorado, como puede apreciarse la recaudación incrementó en un</t>
    </r>
    <r>
      <rPr>
        <b/>
        <sz val="11"/>
        <rFont val="Calibri"/>
        <family val="2"/>
        <scheme val="minor"/>
      </rPr>
      <t xml:space="preserve"> 4%</t>
    </r>
    <r>
      <rPr>
        <sz val="11"/>
        <rFont val="Calibri"/>
        <family val="2"/>
        <scheme val="minor"/>
      </rPr>
      <t xml:space="preserve"> en el mismo periodo del 2025 al 2026, estos resultados se lograron gracias a la gestión responsable y equilibrada de las finanzas públicas, generando condiciones favorables para el crecimiento económico y la estabilidad del Municipio del Centro.</t>
    </r>
  </si>
  <si>
    <r>
      <rPr>
        <b/>
        <sz val="11"/>
        <rFont val="Calibri"/>
        <family val="2"/>
        <scheme val="minor"/>
      </rPr>
      <t xml:space="preserve">Consideraciones Fiscales.- </t>
    </r>
    <r>
      <rPr>
        <sz val="11"/>
        <rFont val="Calibri"/>
        <family val="2"/>
        <scheme val="minor"/>
      </rPr>
      <t>De conformidad al Art. 79 de la Ley de Impuesto sobre la Renta, El Ayuntamiento Constitucional del Centro está dado de alta ante la Secretaría de Hacienda y Crédito Público en el régimen de las personas morales con fines no lucrativos, teniendo como obligaciones fiscales las: Retención de I.S.R. por Salarios, Retención de IVA,  I.S.R. por Servicios Profesionales/Régimen Simplificado de confianza e I.S.R. por Arrendamiento de Bienes Inmuebles.</t>
    </r>
  </si>
  <si>
    <t>Los Estados Financieros que presenta el Ayuntamiento Constitucional del Centro son los siguientes: Estado de Situación Financiera, Estado de Actividades, Estado de Variaciones en la Hacienda Pública, Estado de Cambios en la Situación Financiera, Estado de Flujos de Efectivo, Estado Analítico del Activo, Estado Analítico de la Deuda y Otros Pasivos, Informe sobre Pasivos Contingentes, las Notas a los Estados Financieros de acuerdo a los lineamientos establecidos en el Manual de Contabilidad Gubernamental del Municipio de Centro, Tabasco, la Ley General de Contabilidad Gubernamental y  de la Ley de Disciplina Financiera de las Entidades Federativas y los Municipios.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</si>
</sst>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
      <b/>
      <sz val="10"/>
      <name val="Calibri"/>
      <family val="2"/>
      <scheme val="minor"/>
    </font>
    <font>
      <b/>
      <sz val="14"/>
      <name val="Calibri"/>
      <family val="2"/>
      <scheme val="minor"/>
    </font>
    <font>
      <b/>
      <sz val="12"/>
      <name val="Calibri"/>
      <family val="2"/>
      <scheme val="minor"/>
    </font>
    <font>
      <sz val="12"/>
      <name val="Calibri"/>
      <family val="2"/>
      <scheme val="minor"/>
    </font>
    <font>
      <sz val="14"/>
      <name val="Calibri"/>
      <family val="2"/>
      <scheme val="minor"/>
    </font>
    <font>
      <sz val="10"/>
      <color indexed="64"/>
      <name val="Arial"/>
      <family val="2"/>
    </font>
    <font>
      <sz val="8"/>
      <name val="Calibri"/>
      <family val="2"/>
      <scheme val="minor"/>
    </font>
    <font>
      <sz val="10.5"/>
      <name val="Calibri"/>
      <family val="2"/>
      <scheme val="minor"/>
    </font>
    <font>
      <sz val="10"/>
      <name val="Arial"/>
      <family val="2"/>
    </font>
    <font>
      <b/>
      <sz val="17"/>
      <name val="Calibri"/>
      <family val="2"/>
      <scheme val="minor"/>
    </font>
    <font>
      <b/>
      <sz val="15"/>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1" fillId="0" borderId="0"/>
  </cellStyleXfs>
  <cellXfs count="431">
    <xf numFmtId="0" fontId="0" fillId="0" borderId="0" xfId="0"/>
    <xf numFmtId="44" fontId="0" fillId="0" borderId="0" xfId="1" applyFont="1" applyFill="1"/>
    <xf numFmtId="4" fontId="0" fillId="0" borderId="0" xfId="0" applyNumberFormat="1"/>
    <xf numFmtId="4" fontId="2" fillId="0" borderId="0" xfId="0" applyNumberFormat="1" applyFont="1"/>
    <xf numFmtId="44" fontId="0" fillId="0" borderId="0" xfId="1" applyFont="1"/>
    <xf numFmtId="0" fontId="4" fillId="0" borderId="0" xfId="0" applyFont="1"/>
    <xf numFmtId="44" fontId="0" fillId="0" borderId="0" xfId="1" applyFont="1" applyFill="1" applyBorder="1"/>
    <xf numFmtId="4" fontId="0" fillId="0" borderId="0" xfId="1" applyNumberFormat="1" applyFont="1" applyFill="1"/>
    <xf numFmtId="4" fontId="4" fillId="0" borderId="0" xfId="0" applyNumberFormat="1" applyFont="1"/>
    <xf numFmtId="44" fontId="4" fillId="0" borderId="0" xfId="1" applyFont="1" applyFill="1" applyBorder="1" applyAlignment="1"/>
    <xf numFmtId="0" fontId="5" fillId="0" borderId="0" xfId="0" applyFont="1"/>
    <xf numFmtId="44" fontId="4" fillId="0" borderId="0" xfId="1" applyFont="1" applyFill="1" applyBorder="1" applyAlignment="1">
      <alignment horizontal="center"/>
    </xf>
    <xf numFmtId="44" fontId="5" fillId="0" borderId="0" xfId="1" applyFont="1" applyFill="1"/>
    <xf numFmtId="4" fontId="3" fillId="0" borderId="0" xfId="0" applyNumberFormat="1" applyFont="1"/>
    <xf numFmtId="0" fontId="4" fillId="0" borderId="10" xfId="0" applyFont="1" applyBorder="1" applyAlignment="1">
      <alignment horizontal="center" vertical="justify" wrapText="1"/>
    </xf>
    <xf numFmtId="0" fontId="4" fillId="0" borderId="11" xfId="0" applyFont="1" applyBorder="1" applyAlignment="1">
      <alignment horizontal="center" vertical="justify" wrapText="1"/>
    </xf>
    <xf numFmtId="0" fontId="4" fillId="0" borderId="0" xfId="0" applyFont="1" applyAlignment="1">
      <alignment horizontal="center" vertical="justify" wrapText="1"/>
    </xf>
    <xf numFmtId="0" fontId="4" fillId="0" borderId="10" xfId="0" applyFont="1" applyBorder="1"/>
    <xf numFmtId="0" fontId="4" fillId="0" borderId="11" xfId="0" applyFont="1" applyBorder="1"/>
    <xf numFmtId="44" fontId="4" fillId="0" borderId="10" xfId="1" applyFont="1" applyFill="1" applyBorder="1" applyAlignment="1"/>
    <xf numFmtId="44" fontId="4" fillId="0" borderId="11" xfId="1" applyFont="1" applyFill="1" applyBorder="1" applyAlignment="1">
      <alignment horizontal="center"/>
    </xf>
    <xf numFmtId="0" fontId="4" fillId="0" borderId="12" xfId="0" applyFont="1" applyBorder="1" applyAlignment="1">
      <alignment vertical="center" wrapText="1"/>
    </xf>
    <xf numFmtId="44" fontId="2" fillId="0" borderId="0" xfId="1" applyFont="1"/>
    <xf numFmtId="44" fontId="2" fillId="0" borderId="0" xfId="1" applyFont="1" applyFill="1"/>
    <xf numFmtId="44" fontId="5" fillId="0" borderId="0" xfId="1" applyFont="1"/>
    <xf numFmtId="44" fontId="14" fillId="0" borderId="0" xfId="1" applyFont="1"/>
    <xf numFmtId="44" fontId="4" fillId="0" borderId="12" xfId="1" applyFont="1" applyFill="1" applyBorder="1" applyAlignment="1">
      <alignment vertical="center"/>
    </xf>
    <xf numFmtId="4" fontId="5" fillId="0" borderId="0" xfId="0" applyNumberFormat="1" applyFont="1"/>
    <xf numFmtId="4" fontId="5" fillId="0" borderId="0" xfId="1" applyNumberFormat="1" applyFont="1" applyFill="1"/>
    <xf numFmtId="4" fontId="2" fillId="0" borderId="0" xfId="1" applyNumberFormat="1" applyFont="1" applyFill="1"/>
    <xf numFmtId="4" fontId="2" fillId="0" borderId="0" xfId="1" applyNumberFormat="1" applyFont="1"/>
    <xf numFmtId="4" fontId="0" fillId="0" borderId="0" xfId="1" applyNumberFormat="1" applyFont="1"/>
    <xf numFmtId="4" fontId="0" fillId="0" borderId="0" xfId="1" applyNumberFormat="1" applyFont="1" applyFill="1" applyBorder="1"/>
    <xf numFmtId="4" fontId="4" fillId="0" borderId="0" xfId="1" applyNumberFormat="1" applyFont="1" applyFill="1" applyBorder="1" applyAlignment="1"/>
    <xf numFmtId="4" fontId="3" fillId="0" borderId="0" xfId="1" applyNumberFormat="1" applyFont="1" applyFill="1" applyBorder="1" applyAlignment="1"/>
    <xf numFmtId="8" fontId="0" fillId="0" borderId="0" xfId="1" applyNumberFormat="1" applyFont="1" applyFill="1"/>
    <xf numFmtId="44" fontId="4" fillId="0" borderId="0" xfId="1" applyFont="1"/>
    <xf numFmtId="4" fontId="4" fillId="0" borderId="12" xfId="0" applyNumberFormat="1" applyFont="1" applyBorder="1" applyAlignment="1">
      <alignment horizontal="right"/>
    </xf>
    <xf numFmtId="4" fontId="3" fillId="0" borderId="12" xfId="0" applyNumberFormat="1" applyFont="1" applyBorder="1" applyAlignment="1">
      <alignment horizontal="right" vertical="center"/>
    </xf>
    <xf numFmtId="4" fontId="3" fillId="0" borderId="12" xfId="0" applyNumberFormat="1" applyFont="1" applyBorder="1" applyAlignment="1">
      <alignment horizontal="right"/>
    </xf>
    <xf numFmtId="0" fontId="3" fillId="2" borderId="12" xfId="0" applyFont="1" applyFill="1" applyBorder="1" applyAlignment="1">
      <alignment horizontal="center" vertical="center" readingOrder="1"/>
    </xf>
    <xf numFmtId="44" fontId="4" fillId="0" borderId="12" xfId="1" applyFont="1" applyFill="1" applyBorder="1" applyAlignment="1">
      <alignment vertical="top" wrapText="1"/>
    </xf>
    <xf numFmtId="0" fontId="4" fillId="0" borderId="12" xfId="0" applyFont="1" applyBorder="1" applyAlignment="1">
      <alignment horizontal="left" vertical="top" wrapText="1"/>
    </xf>
    <xf numFmtId="44" fontId="3" fillId="0" borderId="8" xfId="1" applyFont="1" applyFill="1" applyBorder="1" applyAlignment="1">
      <alignment horizontal="right" vertical="center"/>
    </xf>
    <xf numFmtId="44" fontId="3" fillId="0" borderId="9" xfId="1" applyFont="1" applyFill="1" applyBorder="1" applyAlignment="1">
      <alignment horizontal="right" vertical="center"/>
    </xf>
    <xf numFmtId="44" fontId="4" fillId="0" borderId="12" xfId="1" applyFont="1" applyFill="1" applyBorder="1" applyAlignment="1">
      <alignment vertical="center" wrapText="1"/>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7" fillId="2" borderId="12" xfId="0" applyFont="1" applyFill="1" applyBorder="1" applyAlignment="1">
      <alignment horizontal="left" vertical="center"/>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5" fillId="0" borderId="10" xfId="0" applyFont="1" applyBorder="1" applyAlignment="1">
      <alignment horizontal="center" vertical="top" wrapText="1"/>
    </xf>
    <xf numFmtId="0" fontId="5" fillId="0" borderId="0" xfId="0" applyFont="1" applyAlignment="1">
      <alignment horizontal="center" vertical="top" wrapText="1"/>
    </xf>
    <xf numFmtId="0" fontId="5" fillId="0" borderId="11" xfId="0" applyFont="1" applyBorder="1" applyAlignment="1">
      <alignment horizontal="center" vertical="top" wrapText="1"/>
    </xf>
    <xf numFmtId="0" fontId="4" fillId="0" borderId="12" xfId="0" applyFont="1" applyBorder="1" applyAlignment="1">
      <alignment horizontal="left" vertical="center" wrapText="1"/>
    </xf>
    <xf numFmtId="0" fontId="6" fillId="2" borderId="12" xfId="0" applyFont="1" applyFill="1" applyBorder="1" applyAlignment="1">
      <alignment horizontal="center"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xf>
    <xf numFmtId="0" fontId="8" fillId="2" borderId="9" xfId="0" applyFont="1" applyFill="1" applyBorder="1" applyAlignment="1">
      <alignment horizontal="lef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justify" vertical="top" wrapText="1"/>
    </xf>
    <xf numFmtId="0" fontId="4" fillId="0" borderId="2" xfId="0" applyFont="1" applyBorder="1" applyAlignment="1">
      <alignment horizontal="justify" vertical="top"/>
    </xf>
    <xf numFmtId="0" fontId="4" fillId="0" borderId="3" xfId="0" applyFont="1" applyBorder="1" applyAlignment="1">
      <alignment horizontal="justify" vertical="top" wrapText="1"/>
    </xf>
    <xf numFmtId="44" fontId="4" fillId="0" borderId="12" xfId="1"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12" xfId="0" applyFont="1" applyBorder="1" applyAlignment="1">
      <alignment horizontal="left" vertical="center"/>
    </xf>
    <xf numFmtId="44" fontId="9" fillId="0" borderId="12" xfId="1" applyFont="1" applyFill="1" applyBorder="1" applyAlignment="1">
      <alignment horizontal="center" vertical="justify"/>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9" fillId="0" borderId="7" xfId="0" applyFont="1" applyBorder="1" applyAlignment="1">
      <alignment horizontal="left" vertical="justify"/>
    </xf>
    <xf numFmtId="0" fontId="9" fillId="0" borderId="8" xfId="0" applyFont="1" applyBorder="1" applyAlignment="1">
      <alignment horizontal="left" vertical="justify"/>
    </xf>
    <xf numFmtId="0" fontId="9" fillId="0" borderId="9" xfId="0" applyFont="1" applyBorder="1" applyAlignment="1">
      <alignment horizontal="left" vertical="justify"/>
    </xf>
    <xf numFmtId="0" fontId="4" fillId="0" borderId="12" xfId="0" applyFont="1" applyBorder="1" applyAlignment="1">
      <alignment horizontal="justify" vertical="justify" wrapText="1"/>
    </xf>
    <xf numFmtId="44" fontId="4" fillId="0" borderId="7" xfId="1" applyFont="1" applyFill="1" applyBorder="1" applyAlignment="1">
      <alignment horizontal="center" vertical="center"/>
    </xf>
    <xf numFmtId="44" fontId="4" fillId="0" borderId="8" xfId="1" applyFont="1" applyFill="1" applyBorder="1" applyAlignment="1">
      <alignment horizontal="center" vertical="center"/>
    </xf>
    <xf numFmtId="44" fontId="4" fillId="0" borderId="9" xfId="1" applyFont="1" applyFill="1" applyBorder="1" applyAlignment="1">
      <alignment horizontal="center" vertical="center"/>
    </xf>
    <xf numFmtId="44" fontId="3" fillId="0" borderId="12" xfId="1" applyFont="1" applyFill="1" applyBorder="1" applyAlignment="1">
      <alignment horizontal="center" vertical="center" wrapText="1"/>
    </xf>
    <xf numFmtId="0" fontId="4" fillId="0" borderId="10" xfId="0" applyFont="1" applyBorder="1" applyAlignment="1">
      <alignment horizontal="justify" vertical="justify"/>
    </xf>
    <xf numFmtId="0" fontId="4" fillId="0" borderId="0" xfId="0" applyFont="1" applyAlignment="1">
      <alignment horizontal="justify" vertical="justify"/>
    </xf>
    <xf numFmtId="0" fontId="4" fillId="0" borderId="11" xfId="0" applyFont="1" applyBorder="1" applyAlignment="1">
      <alignment horizontal="justify" vertical="justify"/>
    </xf>
    <xf numFmtId="0" fontId="6" fillId="0" borderId="12" xfId="0" applyFont="1" applyBorder="1" applyAlignment="1">
      <alignment horizontal="center" vertical="center" wrapText="1"/>
    </xf>
    <xf numFmtId="0" fontId="3" fillId="0" borderId="12" xfId="0" applyFont="1" applyBorder="1" applyAlignment="1">
      <alignment horizontal="center" vertical="center" wrapText="1"/>
    </xf>
    <xf numFmtId="10" fontId="9" fillId="0" borderId="12" xfId="0" applyNumberFormat="1" applyFont="1" applyBorder="1" applyAlignment="1">
      <alignment horizontal="center" vertical="justify"/>
    </xf>
    <xf numFmtId="44" fontId="3" fillId="0" borderId="12" xfId="1" applyFont="1" applyFill="1" applyBorder="1" applyAlignment="1">
      <alignment horizontal="center" vertical="center"/>
    </xf>
    <xf numFmtId="49" fontId="4" fillId="0" borderId="12" xfId="0" applyNumberFormat="1" applyFont="1" applyBorder="1" applyAlignment="1">
      <alignment horizontal="left" vertical="center"/>
    </xf>
    <xf numFmtId="0" fontId="3" fillId="0" borderId="12" xfId="0" applyFont="1" applyBorder="1" applyAlignment="1">
      <alignment horizontal="center"/>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11" xfId="0" applyFont="1" applyBorder="1" applyAlignment="1">
      <alignment horizontal="left" vertical="center"/>
    </xf>
    <xf numFmtId="4" fontId="3" fillId="0" borderId="7" xfId="1" applyNumberFormat="1" applyFont="1" applyFill="1" applyBorder="1" applyAlignment="1">
      <alignment horizontal="right" vertical="center" wrapText="1"/>
    </xf>
    <xf numFmtId="4" fontId="3" fillId="0" borderId="8" xfId="1" applyNumberFormat="1" applyFont="1" applyFill="1" applyBorder="1" applyAlignment="1">
      <alignment horizontal="right" vertical="center" wrapText="1"/>
    </xf>
    <xf numFmtId="4" fontId="3" fillId="0" borderId="9" xfId="1" applyNumberFormat="1" applyFont="1" applyFill="1" applyBorder="1" applyAlignment="1">
      <alignment horizontal="right" vertical="center" wrapText="1"/>
    </xf>
    <xf numFmtId="0" fontId="3" fillId="0" borderId="7" xfId="0" applyFont="1" applyBorder="1" applyAlignment="1">
      <alignment horizontal="left" vertical="center" readingOrder="1"/>
    </xf>
    <xf numFmtId="0" fontId="3" fillId="0" borderId="8" xfId="0" applyFont="1" applyBorder="1" applyAlignment="1">
      <alignment horizontal="left" vertical="center" readingOrder="1"/>
    </xf>
    <xf numFmtId="0" fontId="3" fillId="0" borderId="9" xfId="0" applyFont="1" applyBorder="1" applyAlignment="1">
      <alignment horizontal="left" vertical="center" readingOrder="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4" fontId="3" fillId="0" borderId="7" xfId="1" applyNumberFormat="1" applyFont="1" applyFill="1" applyBorder="1" applyAlignment="1">
      <alignment horizontal="center" wrapText="1"/>
    </xf>
    <xf numFmtId="4" fontId="3" fillId="0" borderId="8" xfId="1" applyNumberFormat="1" applyFont="1" applyFill="1" applyBorder="1" applyAlignment="1">
      <alignment horizontal="center" wrapText="1"/>
    </xf>
    <xf numFmtId="4" fontId="3" fillId="0" borderId="9" xfId="1" applyNumberFormat="1" applyFont="1" applyFill="1" applyBorder="1" applyAlignment="1">
      <alignment horizontal="center" wrapText="1"/>
    </xf>
    <xf numFmtId="0" fontId="4" fillId="0" borderId="10" xfId="0" applyFont="1" applyBorder="1" applyAlignment="1">
      <alignment horizontal="justify" vertical="center" wrapText="1"/>
    </xf>
    <xf numFmtId="0" fontId="4" fillId="0" borderId="0" xfId="0" applyFont="1" applyAlignment="1">
      <alignment horizontal="justify" vertical="center" wrapText="1"/>
    </xf>
    <xf numFmtId="0" fontId="4" fillId="0" borderId="11" xfId="0" applyFont="1" applyBorder="1" applyAlignment="1">
      <alignment horizontal="justify" vertical="center" wrapText="1"/>
    </xf>
    <xf numFmtId="0" fontId="4" fillId="0" borderId="14" xfId="0" applyFont="1" applyBorder="1" applyAlignment="1">
      <alignment horizontal="center" vertical="justify"/>
    </xf>
    <xf numFmtId="44" fontId="4" fillId="0" borderId="12" xfId="1" applyFont="1" applyFill="1" applyBorder="1" applyAlignment="1">
      <alignment horizontal="center" vertical="center"/>
    </xf>
    <xf numFmtId="44" fontId="3" fillId="0" borderId="12" xfId="0" applyNumberFormat="1" applyFont="1" applyBorder="1" applyAlignment="1">
      <alignment horizontal="center" vertical="center"/>
    </xf>
    <xf numFmtId="0" fontId="8" fillId="0" borderId="12" xfId="0" applyFont="1" applyBorder="1" applyAlignment="1">
      <alignment horizontal="center"/>
    </xf>
    <xf numFmtId="0" fontId="3" fillId="0" borderId="12" xfId="0" applyFont="1" applyBorder="1" applyAlignment="1">
      <alignment horizontal="left" vertical="center" wrapText="1"/>
    </xf>
    <xf numFmtId="0" fontId="4" fillId="0" borderId="14" xfId="0" applyFont="1" applyBorder="1" applyAlignment="1">
      <alignment horizont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14" xfId="0" applyFont="1" applyBorder="1" applyAlignment="1">
      <alignment horizontal="justify" vertical="top" wrapText="1"/>
    </xf>
    <xf numFmtId="0" fontId="3" fillId="2" borderId="12" xfId="0" applyFont="1" applyFill="1" applyBorder="1" applyAlignment="1">
      <alignment horizontal="left" vertical="center"/>
    </xf>
    <xf numFmtId="0" fontId="3" fillId="0" borderId="1" xfId="0" applyFont="1" applyBorder="1" applyAlignment="1">
      <alignment horizontal="justify" vertical="center" wrapText="1"/>
    </xf>
    <xf numFmtId="44" fontId="4" fillId="0" borderId="0" xfId="0" applyNumberFormat="1" applyFont="1" applyAlignment="1">
      <alignment horizontal="center" vertical="center" wrapText="1"/>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12" xfId="0" applyFont="1" applyFill="1" applyBorder="1" applyAlignment="1">
      <alignment horizontal="center" vertical="center"/>
    </xf>
    <xf numFmtId="0" fontId="3" fillId="0" borderId="12" xfId="0" applyFont="1" applyBorder="1" applyAlignment="1">
      <alignment horizontal="left" vertical="center"/>
    </xf>
    <xf numFmtId="44" fontId="8" fillId="0" borderId="12" xfId="0" applyNumberFormat="1" applyFont="1" applyBorder="1" applyAlignment="1">
      <alignment horizontal="center" vertical="center"/>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11" xfId="0" applyFont="1" applyBorder="1" applyAlignment="1">
      <alignment horizontal="center" vertical="center"/>
    </xf>
    <xf numFmtId="0" fontId="4" fillId="0" borderId="10" xfId="0" applyFont="1" applyBorder="1" applyAlignment="1">
      <alignment horizontal="justify" vertical="top" wrapText="1"/>
    </xf>
    <xf numFmtId="0" fontId="4" fillId="0" borderId="0" xfId="0" applyFont="1" applyAlignment="1">
      <alignment horizontal="justify" vertical="top" wrapText="1"/>
    </xf>
    <xf numFmtId="0" fontId="4" fillId="0" borderId="11" xfId="0" applyFont="1" applyBorder="1" applyAlignment="1">
      <alignment horizontal="justify" vertical="top" wrapText="1"/>
    </xf>
    <xf numFmtId="44" fontId="3" fillId="0" borderId="12" xfId="1" applyFont="1" applyFill="1" applyBorder="1" applyAlignment="1">
      <alignment horizontal="right" vertical="center" wrapText="1"/>
    </xf>
    <xf numFmtId="0" fontId="8" fillId="0" borderId="12" xfId="0" applyFont="1" applyBorder="1" applyAlignment="1">
      <alignment horizontal="center" vertical="justify"/>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44" fontId="4" fillId="0" borderId="7" xfId="1" applyFont="1" applyFill="1" applyBorder="1" applyAlignment="1">
      <alignment horizontal="center"/>
    </xf>
    <xf numFmtId="44" fontId="4" fillId="0" borderId="8" xfId="1" applyFont="1" applyFill="1" applyBorder="1" applyAlignment="1">
      <alignment horizontal="center"/>
    </xf>
    <xf numFmtId="44" fontId="4" fillId="0" borderId="9" xfId="1" applyFont="1" applyFill="1" applyBorder="1" applyAlignment="1">
      <alignment horizontal="center"/>
    </xf>
    <xf numFmtId="0" fontId="5" fillId="0" borderId="14" xfId="0" applyFont="1" applyBorder="1" applyAlignment="1">
      <alignment horizontal="center" vertical="top"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9" xfId="0" applyFont="1" applyBorder="1" applyAlignment="1">
      <alignment horizontal="left" wrapTex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2" xfId="0" applyFont="1" applyBorder="1" applyAlignment="1">
      <alignment horizontal="left" vertical="center"/>
    </xf>
    <xf numFmtId="0" fontId="4" fillId="0" borderId="7" xfId="0" applyFont="1"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4" fillId="0" borderId="12" xfId="0" applyFont="1" applyBorder="1" applyAlignment="1">
      <alignment horizontal="justify" vertical="top" wrapText="1"/>
    </xf>
    <xf numFmtId="0" fontId="4" fillId="0" borderId="11" xfId="0" applyFont="1" applyBorder="1" applyAlignment="1">
      <alignment horizontal="left"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10" xfId="0" applyFont="1" applyBorder="1" applyAlignment="1">
      <alignment horizontal="center" vertical="top"/>
    </xf>
    <xf numFmtId="0" fontId="4" fillId="0" borderId="0" xfId="0" applyFont="1" applyAlignment="1">
      <alignment horizontal="center" vertical="top"/>
    </xf>
    <xf numFmtId="0" fontId="4" fillId="0" borderId="11" xfId="0" applyFont="1" applyBorder="1" applyAlignment="1">
      <alignment horizontal="center" vertical="top"/>
    </xf>
    <xf numFmtId="0" fontId="4" fillId="0" borderId="0" xfId="0" applyFont="1" applyAlignment="1">
      <alignment horizontal="justify" vertical="top"/>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3" fillId="0" borderId="1" xfId="0" applyFont="1" applyBorder="1" applyAlignment="1">
      <alignment horizontal="justify" vertical="center"/>
    </xf>
    <xf numFmtId="0" fontId="4" fillId="0" borderId="2" xfId="0" applyFont="1" applyBorder="1" applyAlignment="1">
      <alignment horizontal="justify" vertical="center"/>
    </xf>
    <xf numFmtId="0" fontId="4" fillId="0" borderId="3" xfId="0" applyFont="1" applyBorder="1" applyAlignment="1">
      <alignment horizontal="justify"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0" xfId="0" applyFont="1" applyBorder="1" applyAlignment="1">
      <alignment horizontal="justify" vertical="center"/>
    </xf>
    <xf numFmtId="0" fontId="4" fillId="0" borderId="0" xfId="0" applyFont="1" applyAlignment="1">
      <alignment horizontal="justify" vertical="center"/>
    </xf>
    <xf numFmtId="0" fontId="4" fillId="0" borderId="11" xfId="0" applyFont="1" applyBorder="1" applyAlignment="1">
      <alignment horizontal="justify" vertical="center"/>
    </xf>
    <xf numFmtId="0" fontId="4" fillId="0" borderId="4" xfId="0" applyFont="1" applyBorder="1" applyAlignment="1">
      <alignment horizontal="justify" vertical="center"/>
    </xf>
    <xf numFmtId="0" fontId="4" fillId="0" borderId="5" xfId="0" applyFont="1" applyBorder="1" applyAlignment="1">
      <alignment horizontal="justify" vertical="center"/>
    </xf>
    <xf numFmtId="0" fontId="4" fillId="0" borderId="6" xfId="0" applyFont="1" applyBorder="1" applyAlignment="1">
      <alignment horizontal="justify" vertical="center"/>
    </xf>
    <xf numFmtId="0" fontId="4" fillId="0" borderId="1" xfId="0" applyFont="1" applyBorder="1" applyAlignment="1">
      <alignment horizontal="justify" vertical="center"/>
    </xf>
    <xf numFmtId="0" fontId="3" fillId="0" borderId="10" xfId="0" applyFont="1" applyBorder="1" applyAlignment="1">
      <alignment horizontal="justify" vertical="top" wrapText="1"/>
    </xf>
    <xf numFmtId="0" fontId="3" fillId="0" borderId="0" xfId="0" applyFont="1" applyAlignment="1">
      <alignment horizontal="justify" vertical="top"/>
    </xf>
    <xf numFmtId="0" fontId="3" fillId="0" borderId="11" xfId="0" applyFont="1" applyBorder="1" applyAlignment="1">
      <alignment horizontal="justify" vertical="top"/>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top" wrapText="1"/>
    </xf>
    <xf numFmtId="0" fontId="3" fillId="0" borderId="0" xfId="0" applyFont="1" applyAlignment="1">
      <alignment horizontal="left" vertical="top"/>
    </xf>
    <xf numFmtId="0" fontId="3" fillId="0" borderId="11" xfId="0" applyFont="1" applyBorder="1" applyAlignment="1">
      <alignment horizontal="left" vertical="top"/>
    </xf>
    <xf numFmtId="0" fontId="4" fillId="0" borderId="11" xfId="0" applyFont="1" applyBorder="1" applyAlignment="1">
      <alignment horizontal="justify" vertical="top"/>
    </xf>
    <xf numFmtId="44" fontId="4" fillId="3" borderId="12" xfId="1" applyFont="1" applyFill="1" applyBorder="1" applyAlignment="1">
      <alignment horizontal="center" vertical="center"/>
    </xf>
    <xf numFmtId="44" fontId="3" fillId="3" borderId="12" xfId="1" applyFont="1" applyFill="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wrapText="1"/>
    </xf>
    <xf numFmtId="0" fontId="3" fillId="0" borderId="10" xfId="0" applyFont="1" applyBorder="1" applyAlignment="1">
      <alignment horizontal="center"/>
    </xf>
    <xf numFmtId="0" fontId="3" fillId="0" borderId="0" xfId="0" applyFont="1" applyAlignment="1">
      <alignment horizontal="center"/>
    </xf>
    <xf numFmtId="0" fontId="3" fillId="0" borderId="11"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15" fillId="2" borderId="1"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9" xfId="0" applyFont="1" applyFill="1" applyBorder="1" applyAlignment="1">
      <alignment horizontal="center" vertical="center"/>
    </xf>
    <xf numFmtId="0" fontId="7" fillId="2" borderId="12" xfId="0" applyFont="1" applyFill="1" applyBorder="1" applyAlignment="1">
      <alignment horizontal="center" vertical="center" wrapText="1"/>
    </xf>
    <xf numFmtId="0" fontId="10" fillId="2" borderId="12" xfId="0" applyFont="1" applyFill="1" applyBorder="1"/>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vertical="center"/>
    </xf>
    <xf numFmtId="0" fontId="3" fillId="2" borderId="9" xfId="0" applyFont="1" applyFill="1" applyBorder="1" applyAlignment="1">
      <alignment horizontal="left" vertical="center"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3" fillId="2" borderId="12" xfId="0" applyFont="1" applyFill="1" applyBorder="1" applyAlignment="1">
      <alignment horizontal="left" vertical="center" wrapText="1"/>
    </xf>
    <xf numFmtId="0" fontId="3" fillId="2" borderId="12" xfId="0" applyFont="1" applyFill="1" applyBorder="1" applyAlignment="1">
      <alignment vertic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4" fillId="0" borderId="12" xfId="0" applyFont="1" applyBorder="1" applyAlignment="1">
      <alignment horizontal="center" vertical="center" wrapText="1"/>
    </xf>
    <xf numFmtId="49" fontId="4" fillId="0" borderId="12" xfId="0" applyNumberFormat="1" applyFont="1" applyBorder="1" applyAlignment="1">
      <alignment horizontal="left"/>
    </xf>
    <xf numFmtId="0" fontId="4" fillId="0" borderId="2" xfId="0" applyFont="1" applyBorder="1" applyAlignment="1">
      <alignment horizontal="justify" vertical="top" wrapText="1"/>
    </xf>
    <xf numFmtId="0" fontId="6" fillId="2" borderId="12" xfId="0" applyFont="1" applyFill="1" applyBorder="1" applyAlignment="1">
      <alignment horizontal="center" vertical="center"/>
    </xf>
    <xf numFmtId="0" fontId="4" fillId="0" borderId="7" xfId="0" applyFont="1" applyBorder="1" applyAlignment="1">
      <alignment horizontal="center" vertical="justify"/>
    </xf>
    <xf numFmtId="0" fontId="4" fillId="0" borderId="8" xfId="0" applyFont="1" applyBorder="1" applyAlignment="1">
      <alignment horizontal="center" vertical="justify"/>
    </xf>
    <xf numFmtId="0" fontId="4" fillId="0" borderId="9" xfId="0" applyFont="1" applyBorder="1" applyAlignment="1">
      <alignment horizontal="center" vertical="justify"/>
    </xf>
    <xf numFmtId="0" fontId="3" fillId="2" borderId="13" xfId="0" applyFont="1" applyFill="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44" fontId="4" fillId="0" borderId="12" xfId="1" applyFont="1" applyFill="1" applyBorder="1" applyAlignment="1">
      <alignment horizontal="center"/>
    </xf>
    <xf numFmtId="1" fontId="4" fillId="0" borderId="12" xfId="0" applyNumberFormat="1" applyFont="1" applyBorder="1" applyAlignment="1">
      <alignment horizontal="center" vertical="center"/>
    </xf>
    <xf numFmtId="44" fontId="3" fillId="0" borderId="12" xfId="1" applyFont="1" applyFill="1" applyBorder="1" applyAlignment="1">
      <alignment horizontal="center"/>
    </xf>
    <xf numFmtId="2" fontId="4" fillId="0" borderId="12" xfId="1" applyNumberFormat="1" applyFont="1" applyFill="1" applyBorder="1" applyAlignment="1">
      <alignment horizontal="left" vertic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4" fillId="0" borderId="0" xfId="0" applyFont="1" applyAlignment="1">
      <alignment horizontal="center"/>
    </xf>
    <xf numFmtId="0" fontId="4" fillId="0" borderId="11" xfId="0" applyFont="1" applyBorder="1" applyAlignment="1">
      <alignment horizontal="center"/>
    </xf>
    <xf numFmtId="44" fontId="4" fillId="0" borderId="0" xfId="1" applyFont="1" applyFill="1" applyBorder="1" applyAlignment="1">
      <alignment horizontal="center"/>
    </xf>
    <xf numFmtId="44" fontId="4" fillId="0" borderId="11" xfId="1" applyFont="1" applyFill="1" applyBorder="1" applyAlignment="1">
      <alignment horizontal="center"/>
    </xf>
    <xf numFmtId="0" fontId="4" fillId="0" borderId="12" xfId="0" applyFont="1" applyBorder="1" applyAlignment="1">
      <alignment horizont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8" fillId="2" borderId="12" xfId="0" applyFont="1" applyFill="1" applyBorder="1" applyAlignment="1">
      <alignment horizontal="left"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2" xfId="0" applyFont="1" applyBorder="1" applyAlignment="1">
      <alignment horizontal="left"/>
    </xf>
    <xf numFmtId="0" fontId="4" fillId="0" borderId="12" xfId="0" applyFont="1" applyBorder="1" applyAlignment="1">
      <alignment horizontal="left" wrapText="1"/>
    </xf>
    <xf numFmtId="0" fontId="7" fillId="2" borderId="12" xfId="0" applyFont="1" applyFill="1" applyBorder="1" applyAlignment="1">
      <alignment horizontal="center" vertical="center"/>
    </xf>
    <xf numFmtId="0" fontId="4" fillId="0" borderId="10" xfId="0" applyFont="1" applyBorder="1" applyAlignment="1">
      <alignment horizontal="center" vertical="justify" wrapText="1"/>
    </xf>
    <xf numFmtId="0" fontId="4" fillId="0" borderId="0" xfId="0" applyFont="1" applyAlignment="1">
      <alignment horizontal="center" vertical="justify" wrapText="1"/>
    </xf>
    <xf numFmtId="0" fontId="4" fillId="0" borderId="11" xfId="0" applyFont="1" applyBorder="1" applyAlignment="1">
      <alignment horizontal="center" vertical="justify" wrapText="1"/>
    </xf>
    <xf numFmtId="0" fontId="4" fillId="0" borderId="10" xfId="0" applyFont="1" applyBorder="1" applyAlignment="1">
      <alignment horizontal="center" vertical="top" wrapText="1"/>
    </xf>
    <xf numFmtId="0" fontId="4" fillId="0" borderId="0" xfId="0" applyFont="1" applyAlignment="1">
      <alignment horizontal="center" vertical="top" wrapText="1"/>
    </xf>
    <xf numFmtId="0" fontId="4" fillId="0" borderId="11" xfId="0" applyFont="1" applyBorder="1" applyAlignment="1">
      <alignment horizontal="center" vertical="top" wrapText="1"/>
    </xf>
    <xf numFmtId="44" fontId="4" fillId="0" borderId="12" xfId="1" applyFont="1" applyFill="1" applyBorder="1" applyAlignment="1">
      <alignment horizontal="left"/>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44" fontId="3" fillId="2" borderId="7" xfId="1" applyFont="1" applyFill="1" applyBorder="1" applyAlignment="1">
      <alignment horizontal="center" vertical="center"/>
    </xf>
    <xf numFmtId="44" fontId="3" fillId="2" borderId="8" xfId="1" applyFont="1" applyFill="1" applyBorder="1" applyAlignment="1">
      <alignment horizontal="center" vertical="center"/>
    </xf>
    <xf numFmtId="44" fontId="3" fillId="2" borderId="9" xfId="1" applyFont="1" applyFill="1" applyBorder="1" applyAlignment="1">
      <alignment horizontal="center" vertical="center"/>
    </xf>
    <xf numFmtId="0" fontId="7" fillId="0" borderId="10"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3" fillId="0" borderId="10" xfId="0" applyFont="1" applyBorder="1" applyAlignment="1">
      <alignment horizontal="justify" vertical="center"/>
    </xf>
    <xf numFmtId="0" fontId="3" fillId="0" borderId="0" xfId="0" applyFont="1" applyAlignment="1">
      <alignment horizontal="justify" vertical="center"/>
    </xf>
    <xf numFmtId="0" fontId="3" fillId="0" borderId="11" xfId="0" applyFont="1" applyBorder="1" applyAlignment="1">
      <alignment horizontal="justify" vertical="center"/>
    </xf>
    <xf numFmtId="0" fontId="4" fillId="0" borderId="4"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3" fillId="0" borderId="12" xfId="0" applyFont="1" applyBorder="1" applyAlignment="1">
      <alignment horizontal="center"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4" fillId="0" borderId="10" xfId="0" applyFont="1" applyBorder="1" applyAlignment="1">
      <alignment horizontal="justify" vertical="top"/>
    </xf>
    <xf numFmtId="44" fontId="3" fillId="0" borderId="12" xfId="1" applyFont="1" applyBorder="1" applyAlignment="1">
      <alignment horizontal="center" vertical="center"/>
    </xf>
    <xf numFmtId="44" fontId="8" fillId="0" borderId="12" xfId="1" applyFont="1" applyFill="1" applyBorder="1" applyAlignment="1">
      <alignment horizontal="center" vertical="justify"/>
    </xf>
    <xf numFmtId="44" fontId="3" fillId="0" borderId="7" xfId="1" applyFont="1" applyFill="1" applyBorder="1" applyAlignment="1">
      <alignment horizontal="center" vertical="center"/>
    </xf>
    <xf numFmtId="44" fontId="3" fillId="0" borderId="8" xfId="1" applyFont="1" applyFill="1" applyBorder="1" applyAlignment="1">
      <alignment horizontal="center" vertical="center"/>
    </xf>
    <xf numFmtId="44" fontId="3" fillId="0" borderId="9" xfId="1" applyFont="1" applyFill="1" applyBorder="1" applyAlignment="1">
      <alignment horizontal="center" vertical="center"/>
    </xf>
    <xf numFmtId="44" fontId="3" fillId="0" borderId="13" xfId="1" applyFont="1" applyFill="1" applyBorder="1" applyAlignment="1">
      <alignment horizontal="center" vertical="center"/>
    </xf>
    <xf numFmtId="0" fontId="13" fillId="0" borderId="13" xfId="0" applyFont="1" applyBorder="1" applyAlignment="1">
      <alignment horizontal="lef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4" xfId="0" applyFont="1" applyBorder="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justify" vertical="top" wrapText="1"/>
    </xf>
    <xf numFmtId="0" fontId="4" fillId="0" borderId="8" xfId="0" applyFont="1" applyBorder="1" applyAlignment="1">
      <alignment horizontal="justify" vertical="top" wrapText="1"/>
    </xf>
    <xf numFmtId="0" fontId="4" fillId="0" borderId="9" xfId="0" applyFont="1" applyBorder="1" applyAlignment="1">
      <alignment horizontal="justify" vertical="top" wrapText="1"/>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10" xfId="0" applyFont="1" applyBorder="1" applyAlignment="1">
      <alignment horizontal="center"/>
    </xf>
    <xf numFmtId="0" fontId="3" fillId="0" borderId="14" xfId="0" applyFont="1" applyBorder="1" applyAlignment="1">
      <alignment horizontal="center"/>
    </xf>
    <xf numFmtId="0" fontId="4" fillId="0" borderId="10" xfId="0" applyFont="1" applyBorder="1" applyAlignment="1">
      <alignment horizontal="justify" vertical="justify" wrapText="1"/>
    </xf>
    <xf numFmtId="0" fontId="4" fillId="0" borderId="0" xfId="0" applyFont="1" applyAlignment="1">
      <alignment horizontal="justify" vertical="justify" wrapText="1"/>
    </xf>
    <xf numFmtId="0" fontId="4" fillId="0" borderId="11" xfId="0" applyFont="1" applyBorder="1" applyAlignment="1">
      <alignment horizontal="justify" vertical="justify"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44" fontId="3" fillId="0" borderId="12" xfId="0" applyNumberFormat="1" applyFont="1" applyBorder="1" applyAlignment="1">
      <alignment horizontal="center" vertical="center" wrapText="1"/>
    </xf>
    <xf numFmtId="44" fontId="4" fillId="0" borderId="7" xfId="1" applyFont="1" applyFill="1" applyBorder="1" applyAlignment="1">
      <alignment horizontal="center" vertical="center" wrapText="1"/>
    </xf>
    <xf numFmtId="44" fontId="4" fillId="0" borderId="9" xfId="1" applyFont="1" applyFill="1" applyBorder="1" applyAlignment="1">
      <alignment horizontal="center" vertical="center" wrapText="1"/>
    </xf>
    <xf numFmtId="44" fontId="4" fillId="0" borderId="7" xfId="1" applyFont="1" applyBorder="1" applyAlignment="1">
      <alignment horizontal="center" vertical="center"/>
    </xf>
    <xf numFmtId="44" fontId="4" fillId="0" borderId="9" xfId="1" applyFont="1" applyBorder="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4" fillId="0" borderId="7" xfId="0" applyFont="1" applyBorder="1" applyAlignment="1">
      <alignment horizontal="justify" vertical="justify" wrapText="1"/>
    </xf>
    <xf numFmtId="0" fontId="4" fillId="0" borderId="8" xfId="0" applyFont="1" applyBorder="1" applyAlignment="1">
      <alignment horizontal="justify" vertical="justify" wrapText="1"/>
    </xf>
    <xf numFmtId="0" fontId="4" fillId="0" borderId="9" xfId="0" applyFont="1" applyBorder="1" applyAlignment="1">
      <alignment horizontal="justify" vertical="justify" wrapText="1"/>
    </xf>
    <xf numFmtId="44" fontId="4" fillId="0" borderId="2" xfId="1" applyFont="1" applyFill="1" applyBorder="1" applyAlignment="1">
      <alignment horizontal="center" vertical="center"/>
    </xf>
    <xf numFmtId="44" fontId="4" fillId="0" borderId="3" xfId="1" applyFont="1" applyFill="1" applyBorder="1" applyAlignment="1">
      <alignment horizontal="center" vertical="center"/>
    </xf>
    <xf numFmtId="44" fontId="4" fillId="0" borderId="0" xfId="1" applyFont="1" applyFill="1" applyBorder="1" applyAlignment="1">
      <alignment horizontal="center" vertical="center"/>
    </xf>
    <xf numFmtId="44" fontId="4" fillId="0" borderId="11" xfId="1" applyFont="1" applyFill="1" applyBorder="1" applyAlignment="1">
      <alignment horizontal="center" vertical="center"/>
    </xf>
    <xf numFmtId="44" fontId="4" fillId="0" borderId="5" xfId="1" applyFont="1" applyFill="1" applyBorder="1" applyAlignment="1">
      <alignment horizontal="center" vertical="center"/>
    </xf>
    <xf numFmtId="44" fontId="4" fillId="0" borderId="6" xfId="1" applyFont="1" applyFill="1" applyBorder="1" applyAlignment="1">
      <alignment horizontal="center" vertical="center"/>
    </xf>
    <xf numFmtId="0" fontId="9" fillId="2" borderId="12" xfId="0" applyFont="1" applyFill="1" applyBorder="1" applyAlignment="1">
      <alignment horizontal="left" vertical="center"/>
    </xf>
    <xf numFmtId="44" fontId="3" fillId="0" borderId="12" xfId="1" applyFont="1" applyFill="1" applyBorder="1" applyAlignment="1">
      <alignment horizontal="left" wrapText="1"/>
    </xf>
    <xf numFmtId="44" fontId="3" fillId="0" borderId="7" xfId="1" applyFont="1" applyFill="1" applyBorder="1" applyAlignment="1">
      <alignment horizontal="center"/>
    </xf>
    <xf numFmtId="44" fontId="3" fillId="0" borderId="8" xfId="1" applyFont="1" applyFill="1" applyBorder="1" applyAlignment="1">
      <alignment horizontal="center"/>
    </xf>
    <xf numFmtId="44" fontId="3" fillId="0" borderId="9" xfId="1" applyFont="1" applyFill="1" applyBorder="1" applyAlignment="1">
      <alignment horizontal="center"/>
    </xf>
    <xf numFmtId="0" fontId="3" fillId="0" borderId="9" xfId="0" applyFont="1" applyBorder="1" applyAlignment="1">
      <alignment horizontal="left"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44" fontId="3" fillId="2" borderId="12" xfId="1"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1" xfId="0" applyFont="1" applyFill="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4" fillId="0" borderId="4" xfId="0" applyFont="1" applyBorder="1" applyAlignment="1">
      <alignment horizontal="center" vertical="justify" wrapText="1"/>
    </xf>
    <xf numFmtId="0" fontId="4" fillId="0" borderId="5" xfId="0" applyFont="1" applyBorder="1" applyAlignment="1">
      <alignment horizontal="center" vertical="justify" wrapText="1"/>
    </xf>
    <xf numFmtId="0" fontId="4" fillId="0" borderId="6" xfId="0" applyFont="1" applyBorder="1" applyAlignment="1">
      <alignment horizontal="center" vertical="justify"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44" fontId="4" fillId="0" borderId="1" xfId="1" applyFont="1" applyFill="1" applyBorder="1" applyAlignment="1">
      <alignment horizontal="center" vertical="center"/>
    </xf>
    <xf numFmtId="44" fontId="4" fillId="0" borderId="10" xfId="1" applyFont="1" applyFill="1" applyBorder="1" applyAlignment="1">
      <alignment horizontal="center" vertical="center"/>
    </xf>
    <xf numFmtId="44" fontId="4" fillId="0" borderId="4" xfId="1" applyFont="1" applyFill="1" applyBorder="1" applyAlignment="1">
      <alignment horizontal="center" vertical="center"/>
    </xf>
    <xf numFmtId="44" fontId="3" fillId="0" borderId="7" xfId="0" applyNumberFormat="1" applyFont="1" applyBorder="1" applyAlignment="1">
      <alignment horizontal="center" vertical="center"/>
    </xf>
    <xf numFmtId="44" fontId="3" fillId="0" borderId="8" xfId="0" applyNumberFormat="1" applyFont="1" applyBorder="1" applyAlignment="1">
      <alignment horizontal="center" vertical="center"/>
    </xf>
    <xf numFmtId="44" fontId="3" fillId="0" borderId="9" xfId="0" applyNumberFormat="1" applyFont="1" applyBorder="1" applyAlignment="1">
      <alignment horizontal="center" vertical="center"/>
    </xf>
    <xf numFmtId="0" fontId="3" fillId="0" borderId="7" xfId="0" applyFont="1" applyBorder="1" applyAlignment="1">
      <alignment horizontal="left" vertical="center" wrapText="1" readingOrder="1"/>
    </xf>
    <xf numFmtId="0" fontId="3" fillId="0" borderId="8" xfId="0" applyFont="1" applyBorder="1" applyAlignment="1">
      <alignment horizontal="left" vertical="center" wrapText="1" readingOrder="1"/>
    </xf>
    <xf numFmtId="0" fontId="3" fillId="0" borderId="9" xfId="0" applyFont="1" applyBorder="1" applyAlignment="1">
      <alignment horizontal="left" vertical="center" wrapText="1" readingOrder="1"/>
    </xf>
    <xf numFmtId="0" fontId="4" fillId="0" borderId="7" xfId="0" applyFont="1" applyBorder="1" applyAlignment="1">
      <alignment horizontal="left" vertical="center" wrapText="1" readingOrder="1"/>
    </xf>
    <xf numFmtId="0" fontId="4" fillId="0" borderId="8" xfId="0" applyFont="1" applyBorder="1" applyAlignment="1">
      <alignment horizontal="left" vertical="center" wrapText="1" readingOrder="1"/>
    </xf>
    <xf numFmtId="0" fontId="4" fillId="0" borderId="9" xfId="0" applyFont="1" applyBorder="1" applyAlignment="1">
      <alignment horizontal="left" vertical="center" wrapText="1" readingOrder="1"/>
    </xf>
    <xf numFmtId="0" fontId="3" fillId="0" borderId="10" xfId="0" applyFont="1" applyBorder="1" applyAlignment="1">
      <alignment horizontal="center" vertical="top" wrapText="1"/>
    </xf>
    <xf numFmtId="0" fontId="3" fillId="0" borderId="0" xfId="0" applyFont="1" applyAlignment="1">
      <alignment horizontal="center" vertical="top" wrapText="1"/>
    </xf>
    <xf numFmtId="0" fontId="3" fillId="0" borderId="11" xfId="0" applyFont="1" applyBorder="1" applyAlignment="1">
      <alignment horizontal="center" vertical="top" wrapText="1"/>
    </xf>
    <xf numFmtId="0" fontId="3" fillId="0" borderId="13" xfId="0" applyFont="1" applyBorder="1" applyAlignment="1">
      <alignment horizontal="center" wrapText="1"/>
    </xf>
    <xf numFmtId="10" fontId="8" fillId="0" borderId="12" xfId="0" applyNumberFormat="1" applyFont="1" applyBorder="1" applyAlignment="1">
      <alignment horizontal="center" vertical="justify"/>
    </xf>
    <xf numFmtId="0" fontId="3" fillId="2" borderId="10" xfId="0" applyFont="1" applyFill="1" applyBorder="1" applyAlignment="1">
      <alignment horizontal="left" vertical="center"/>
    </xf>
    <xf numFmtId="0" fontId="3" fillId="2" borderId="0" xfId="0" applyFont="1" applyFill="1" applyAlignment="1">
      <alignment horizontal="left" vertical="center"/>
    </xf>
    <xf numFmtId="0" fontId="3" fillId="2" borderId="11" xfId="0" applyFont="1" applyFill="1" applyBorder="1" applyAlignment="1">
      <alignment horizontal="left" vertical="center"/>
    </xf>
    <xf numFmtId="0" fontId="3" fillId="2" borderId="7" xfId="0" applyFont="1" applyFill="1" applyBorder="1" applyAlignment="1">
      <alignment horizontal="center" vertical="center" wrapText="1" readingOrder="1"/>
    </xf>
    <xf numFmtId="0" fontId="3" fillId="2" borderId="8" xfId="0" applyFont="1" applyFill="1" applyBorder="1" applyAlignment="1">
      <alignment horizontal="center" vertical="center" wrapText="1" readingOrder="1"/>
    </xf>
    <xf numFmtId="0" fontId="3" fillId="2" borderId="9" xfId="0" applyFont="1" applyFill="1" applyBorder="1" applyAlignment="1">
      <alignment horizontal="center" vertical="center" wrapText="1" readingOrder="1"/>
    </xf>
    <xf numFmtId="49" fontId="4" fillId="0" borderId="7" xfId="0" applyNumberFormat="1" applyFont="1" applyBorder="1" applyAlignment="1">
      <alignment horizontal="left" vertical="center" wrapText="1" readingOrder="1"/>
    </xf>
    <xf numFmtId="49" fontId="4" fillId="0" borderId="8" xfId="0" applyNumberFormat="1" applyFont="1" applyBorder="1" applyAlignment="1">
      <alignment horizontal="left" vertical="center" wrapText="1" readingOrder="1"/>
    </xf>
    <xf numFmtId="49" fontId="4" fillId="0" borderId="9" xfId="0" applyNumberFormat="1" applyFont="1" applyBorder="1" applyAlignment="1">
      <alignment horizontal="left" vertical="center" wrapText="1" readingOrder="1"/>
    </xf>
    <xf numFmtId="0" fontId="3" fillId="0" borderId="12" xfId="0" applyFont="1" applyBorder="1" applyAlignment="1">
      <alignment horizontal="center" vertical="center" wrapText="1" readingOrder="1"/>
    </xf>
  </cellXfs>
  <cellStyles count="3">
    <cellStyle name="Moneda" xfId="1" builtinId="4"/>
    <cellStyle name="Normal" xfId="0" builtinId="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16452</xdr:colOff>
      <xdr:row>0</xdr:row>
      <xdr:rowOff>61478</xdr:rowOff>
    </xdr:from>
    <xdr:to>
      <xdr:col>3</xdr:col>
      <xdr:colOff>600075</xdr:colOff>
      <xdr:row>2</xdr:row>
      <xdr:rowOff>0</xdr:rowOff>
    </xdr:to>
    <xdr:pic>
      <xdr:nvPicPr>
        <xdr:cNvPr id="3" name="Picture 1">
          <a:extLst>
            <a:ext uri="{FF2B5EF4-FFF2-40B4-BE49-F238E27FC236}">
              <a16:creationId xmlns:a16="http://schemas.microsoft.com/office/drawing/2014/main" id="{A8304659-C167-4B73-8602-B7C58846C58B}"/>
            </a:ext>
          </a:extLst>
        </xdr:cNvPr>
        <xdr:cNvPicPr/>
      </xdr:nvPicPr>
      <xdr:blipFill rotWithShape="1">
        <a:blip xmlns:r="http://schemas.openxmlformats.org/officeDocument/2006/relationships" r:embed="rId1"/>
        <a:stretch>
          <a:fillRect/>
        </a:stretch>
      </xdr:blipFill>
      <xdr:spPr>
        <a:xfrm>
          <a:off x="206952" y="61478"/>
          <a:ext cx="1383723" cy="9386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547"/>
  <sheetViews>
    <sheetView tabSelected="1" zoomScale="118" zoomScaleNormal="118" zoomScaleSheetLayoutView="110" workbookViewId="0">
      <selection activeCell="B78" sqref="B78:Q78"/>
    </sheetView>
  </sheetViews>
  <sheetFormatPr baseColWidth="10" defaultColWidth="11.42578125" defaultRowHeight="15" x14ac:dyDescent="0.25"/>
  <cols>
    <col min="1" max="1" width="2.85546875" customWidth="1"/>
    <col min="2" max="2" width="5.5703125" style="5" customWidth="1"/>
    <col min="3" max="3" width="6.42578125" style="5" customWidth="1"/>
    <col min="4" max="4" width="13.28515625" style="5" customWidth="1"/>
    <col min="5" max="5" width="7.42578125" style="5" customWidth="1"/>
    <col min="6" max="6" width="10.85546875" style="5" customWidth="1"/>
    <col min="7" max="7" width="11" style="5" customWidth="1"/>
    <col min="8" max="8" width="11.42578125" style="5" customWidth="1"/>
    <col min="9" max="13" width="10.7109375" style="5" customWidth="1"/>
    <col min="14" max="14" width="10.5703125" style="5" customWidth="1"/>
    <col min="15" max="15" width="11" style="5" customWidth="1"/>
    <col min="16" max="16" width="10.5703125" style="5" customWidth="1"/>
    <col min="17" max="17" width="11.140625" style="5" customWidth="1"/>
    <col min="18" max="18" width="26.140625" customWidth="1"/>
    <col min="19" max="19" width="22.140625" style="2" customWidth="1"/>
    <col min="20" max="20" width="18.140625" style="2" customWidth="1"/>
    <col min="22" max="22" width="16.28515625" bestFit="1" customWidth="1"/>
  </cols>
  <sheetData>
    <row r="1" spans="2:20" s="10" customFormat="1" ht="40.5" customHeight="1" x14ac:dyDescent="0.25">
      <c r="B1" s="224" t="s">
        <v>380</v>
      </c>
      <c r="C1" s="225"/>
      <c r="D1" s="225"/>
      <c r="E1" s="225"/>
      <c r="F1" s="225"/>
      <c r="G1" s="225"/>
      <c r="H1" s="225"/>
      <c r="I1" s="225"/>
      <c r="J1" s="225"/>
      <c r="K1" s="225"/>
      <c r="L1" s="225"/>
      <c r="M1" s="225"/>
      <c r="N1" s="225"/>
      <c r="O1" s="225"/>
      <c r="P1" s="225"/>
      <c r="Q1" s="226"/>
      <c r="S1" s="27"/>
      <c r="T1" s="27"/>
    </row>
    <row r="2" spans="2:20" s="10" customFormat="1" ht="38.25" customHeight="1" x14ac:dyDescent="0.25">
      <c r="B2" s="227" t="s">
        <v>383</v>
      </c>
      <c r="C2" s="228"/>
      <c r="D2" s="228"/>
      <c r="E2" s="228"/>
      <c r="F2" s="228"/>
      <c r="G2" s="228"/>
      <c r="H2" s="228"/>
      <c r="I2" s="228"/>
      <c r="J2" s="228"/>
      <c r="K2" s="228"/>
      <c r="L2" s="228"/>
      <c r="M2" s="228"/>
      <c r="N2" s="228"/>
      <c r="O2" s="228"/>
      <c r="P2" s="228"/>
      <c r="Q2" s="229"/>
      <c r="S2" s="27"/>
      <c r="T2" s="27"/>
    </row>
    <row r="3" spans="2:20" s="10" customFormat="1" x14ac:dyDescent="0.25">
      <c r="B3" s="243"/>
      <c r="C3" s="244"/>
      <c r="D3" s="244"/>
      <c r="E3" s="244"/>
      <c r="F3" s="244"/>
      <c r="G3" s="244"/>
      <c r="H3" s="244"/>
      <c r="I3" s="244"/>
      <c r="J3" s="244"/>
      <c r="K3" s="244"/>
      <c r="L3" s="244"/>
      <c r="M3" s="244"/>
      <c r="N3" s="244"/>
      <c r="O3" s="244"/>
      <c r="P3" s="244"/>
      <c r="Q3" s="245"/>
      <c r="S3" s="27"/>
      <c r="T3" s="27"/>
    </row>
    <row r="4" spans="2:20" s="12" customFormat="1" ht="31.5" customHeight="1" x14ac:dyDescent="0.3">
      <c r="B4" s="230" t="s">
        <v>166</v>
      </c>
      <c r="C4" s="231"/>
      <c r="D4" s="231"/>
      <c r="E4" s="231"/>
      <c r="F4" s="231"/>
      <c r="G4" s="231"/>
      <c r="H4" s="231"/>
      <c r="I4" s="231"/>
      <c r="J4" s="231"/>
      <c r="K4" s="231"/>
      <c r="L4" s="231"/>
      <c r="M4" s="231"/>
      <c r="N4" s="231"/>
      <c r="O4" s="231"/>
      <c r="P4" s="231"/>
      <c r="Q4" s="230"/>
      <c r="S4" s="28"/>
      <c r="T4" s="28"/>
    </row>
    <row r="5" spans="2:20" s="12" customFormat="1" ht="15.75" customHeight="1" x14ac:dyDescent="0.25">
      <c r="B5" s="232"/>
      <c r="C5" s="233"/>
      <c r="D5" s="233"/>
      <c r="E5" s="233"/>
      <c r="F5" s="233"/>
      <c r="G5" s="233"/>
      <c r="H5" s="233"/>
      <c r="I5" s="233"/>
      <c r="J5" s="233"/>
      <c r="K5" s="233"/>
      <c r="L5" s="233"/>
      <c r="M5" s="233"/>
      <c r="N5" s="233"/>
      <c r="O5" s="233"/>
      <c r="P5" s="233"/>
      <c r="Q5" s="234"/>
      <c r="S5" s="28"/>
      <c r="T5" s="28"/>
    </row>
    <row r="6" spans="2:20" s="12" customFormat="1" ht="23.25" customHeight="1" x14ac:dyDescent="0.25">
      <c r="B6" s="241" t="s">
        <v>197</v>
      </c>
      <c r="C6" s="242"/>
      <c r="D6" s="242"/>
      <c r="E6" s="242"/>
      <c r="F6" s="242"/>
      <c r="G6" s="242"/>
      <c r="H6" s="242"/>
      <c r="I6" s="242"/>
      <c r="J6" s="242"/>
      <c r="K6" s="242"/>
      <c r="L6" s="242"/>
      <c r="M6" s="242"/>
      <c r="N6" s="242"/>
      <c r="O6" s="242"/>
      <c r="P6" s="242"/>
      <c r="Q6" s="241"/>
      <c r="S6" s="28"/>
      <c r="T6" s="28"/>
    </row>
    <row r="7" spans="2:20" s="12" customFormat="1" x14ac:dyDescent="0.25">
      <c r="B7" s="97" t="s">
        <v>116</v>
      </c>
      <c r="C7" s="189"/>
      <c r="D7" s="189"/>
      <c r="E7" s="189"/>
      <c r="F7" s="189"/>
      <c r="G7" s="189"/>
      <c r="H7" s="189"/>
      <c r="I7" s="189"/>
      <c r="J7" s="189"/>
      <c r="K7" s="189"/>
      <c r="L7" s="189"/>
      <c r="M7" s="189"/>
      <c r="N7" s="189"/>
      <c r="O7" s="189"/>
      <c r="P7" s="189"/>
      <c r="Q7" s="190"/>
      <c r="S7" s="28"/>
      <c r="T7" s="28"/>
    </row>
    <row r="8" spans="2:20" s="12" customFormat="1" ht="30.75" customHeight="1" x14ac:dyDescent="0.25">
      <c r="B8" s="116" t="s">
        <v>85</v>
      </c>
      <c r="C8" s="117"/>
      <c r="D8" s="117"/>
      <c r="E8" s="117"/>
      <c r="F8" s="117"/>
      <c r="G8" s="117"/>
      <c r="H8" s="117"/>
      <c r="I8" s="117"/>
      <c r="J8" s="117"/>
      <c r="K8" s="117"/>
      <c r="L8" s="117"/>
      <c r="M8" s="117"/>
      <c r="N8" s="117"/>
      <c r="O8" s="117"/>
      <c r="P8" s="117"/>
      <c r="Q8" s="118"/>
      <c r="S8" s="28"/>
      <c r="T8" s="28"/>
    </row>
    <row r="9" spans="2:20" s="12" customFormat="1" ht="35.25" customHeight="1" x14ac:dyDescent="0.25">
      <c r="B9" s="116" t="s">
        <v>86</v>
      </c>
      <c r="C9" s="117"/>
      <c r="D9" s="117"/>
      <c r="E9" s="117"/>
      <c r="F9" s="117"/>
      <c r="G9" s="117"/>
      <c r="H9" s="117"/>
      <c r="I9" s="117"/>
      <c r="J9" s="117"/>
      <c r="K9" s="117"/>
      <c r="L9" s="117"/>
      <c r="M9" s="117"/>
      <c r="N9" s="117"/>
      <c r="O9" s="117"/>
      <c r="P9" s="117"/>
      <c r="Q9" s="118"/>
      <c r="S9" s="28"/>
      <c r="T9" s="28"/>
    </row>
    <row r="10" spans="2:20" s="12" customFormat="1" ht="35.25" customHeight="1" x14ac:dyDescent="0.25">
      <c r="B10" s="142" t="s">
        <v>87</v>
      </c>
      <c r="C10" s="143"/>
      <c r="D10" s="143"/>
      <c r="E10" s="143"/>
      <c r="F10" s="143"/>
      <c r="G10" s="143"/>
      <c r="H10" s="143"/>
      <c r="I10" s="143"/>
      <c r="J10" s="143"/>
      <c r="K10" s="143"/>
      <c r="L10" s="143"/>
      <c r="M10" s="143"/>
      <c r="N10" s="143"/>
      <c r="O10" s="143"/>
      <c r="P10" s="143"/>
      <c r="Q10" s="144"/>
      <c r="S10" s="28"/>
      <c r="T10" s="28"/>
    </row>
    <row r="11" spans="2:20" s="12" customFormat="1" ht="36.75" customHeight="1" x14ac:dyDescent="0.25">
      <c r="B11" s="116" t="s">
        <v>135</v>
      </c>
      <c r="C11" s="117"/>
      <c r="D11" s="117"/>
      <c r="E11" s="117"/>
      <c r="F11" s="117"/>
      <c r="G11" s="117"/>
      <c r="H11" s="117"/>
      <c r="I11" s="117"/>
      <c r="J11" s="117"/>
      <c r="K11" s="117"/>
      <c r="L11" s="117"/>
      <c r="M11" s="117"/>
      <c r="N11" s="117"/>
      <c r="O11" s="117"/>
      <c r="P11" s="117"/>
      <c r="Q11" s="118"/>
      <c r="S11" s="28"/>
      <c r="T11" s="28"/>
    </row>
    <row r="12" spans="2:20" s="12" customFormat="1" ht="33.75" customHeight="1" x14ac:dyDescent="0.25">
      <c r="B12" s="116" t="s">
        <v>88</v>
      </c>
      <c r="C12" s="117"/>
      <c r="D12" s="117"/>
      <c r="E12" s="117"/>
      <c r="F12" s="117"/>
      <c r="G12" s="117"/>
      <c r="H12" s="117"/>
      <c r="I12" s="117"/>
      <c r="J12" s="117"/>
      <c r="K12" s="117"/>
      <c r="L12" s="117"/>
      <c r="M12" s="117"/>
      <c r="N12" s="117"/>
      <c r="O12" s="117"/>
      <c r="P12" s="117"/>
      <c r="Q12" s="118"/>
      <c r="S12" s="28"/>
      <c r="T12" s="28"/>
    </row>
    <row r="13" spans="2:20" s="12" customFormat="1" ht="18.75" x14ac:dyDescent="0.25">
      <c r="B13" s="232"/>
      <c r="C13" s="233"/>
      <c r="D13" s="233"/>
      <c r="E13" s="233"/>
      <c r="F13" s="233"/>
      <c r="G13" s="233"/>
      <c r="H13" s="233"/>
      <c r="I13" s="233"/>
      <c r="J13" s="233"/>
      <c r="K13" s="233"/>
      <c r="L13" s="233"/>
      <c r="M13" s="233"/>
      <c r="N13" s="233"/>
      <c r="O13" s="233"/>
      <c r="P13" s="233"/>
      <c r="Q13" s="234"/>
      <c r="S13" s="28"/>
      <c r="T13" s="28"/>
    </row>
    <row r="14" spans="2:20" s="12" customFormat="1" ht="24" customHeight="1" x14ac:dyDescent="0.25">
      <c r="B14" s="235" t="s">
        <v>198</v>
      </c>
      <c r="C14" s="236"/>
      <c r="D14" s="236"/>
      <c r="E14" s="236"/>
      <c r="F14" s="236"/>
      <c r="G14" s="236"/>
      <c r="H14" s="236"/>
      <c r="I14" s="236"/>
      <c r="J14" s="236"/>
      <c r="K14" s="236"/>
      <c r="L14" s="236"/>
      <c r="M14" s="236"/>
      <c r="N14" s="236"/>
      <c r="O14" s="236"/>
      <c r="P14" s="236"/>
      <c r="Q14" s="237"/>
      <c r="S14" s="28"/>
      <c r="T14" s="28"/>
    </row>
    <row r="15" spans="2:20" s="12" customFormat="1" ht="25.5" customHeight="1" x14ac:dyDescent="0.25">
      <c r="B15" s="197" t="s">
        <v>365</v>
      </c>
      <c r="C15" s="198"/>
      <c r="D15" s="198"/>
      <c r="E15" s="198"/>
      <c r="F15" s="198"/>
      <c r="G15" s="198"/>
      <c r="H15" s="198"/>
      <c r="I15" s="198"/>
      <c r="J15" s="198"/>
      <c r="K15" s="198"/>
      <c r="L15" s="198"/>
      <c r="M15" s="198"/>
      <c r="N15" s="198"/>
      <c r="O15" s="198"/>
      <c r="P15" s="198"/>
      <c r="Q15" s="199"/>
      <c r="S15" s="28"/>
      <c r="T15" s="28"/>
    </row>
    <row r="16" spans="2:20" s="12" customFormat="1" x14ac:dyDescent="0.25">
      <c r="B16" s="238"/>
      <c r="C16" s="239"/>
      <c r="D16" s="239"/>
      <c r="E16" s="239"/>
      <c r="F16" s="239"/>
      <c r="G16" s="239"/>
      <c r="H16" s="239"/>
      <c r="I16" s="239"/>
      <c r="J16" s="239"/>
      <c r="K16" s="239"/>
      <c r="L16" s="239"/>
      <c r="M16" s="239"/>
      <c r="N16" s="239"/>
      <c r="O16" s="239"/>
      <c r="P16" s="239"/>
      <c r="Q16" s="240"/>
      <c r="S16" s="28"/>
      <c r="T16" s="28"/>
    </row>
    <row r="17" spans="2:20" s="12" customFormat="1" ht="24" customHeight="1" x14ac:dyDescent="0.25">
      <c r="B17" s="191" t="s">
        <v>136</v>
      </c>
      <c r="C17" s="192"/>
      <c r="D17" s="192"/>
      <c r="E17" s="192"/>
      <c r="F17" s="192"/>
      <c r="G17" s="192"/>
      <c r="H17" s="192"/>
      <c r="I17" s="192"/>
      <c r="J17" s="192"/>
      <c r="K17" s="192"/>
      <c r="L17" s="192"/>
      <c r="M17" s="192"/>
      <c r="N17" s="192"/>
      <c r="O17" s="192"/>
      <c r="P17" s="192"/>
      <c r="Q17" s="193"/>
      <c r="S17" s="28"/>
      <c r="T17" s="28"/>
    </row>
    <row r="18" spans="2:20" s="12" customFormat="1" ht="30" customHeight="1" x14ac:dyDescent="0.25">
      <c r="B18" s="97" t="s">
        <v>349</v>
      </c>
      <c r="C18" s="189"/>
      <c r="D18" s="189"/>
      <c r="E18" s="189"/>
      <c r="F18" s="189"/>
      <c r="G18" s="189"/>
      <c r="H18" s="189"/>
      <c r="I18" s="189"/>
      <c r="J18" s="189"/>
      <c r="K18" s="189"/>
      <c r="L18" s="189"/>
      <c r="M18" s="189"/>
      <c r="N18" s="189"/>
      <c r="O18" s="189"/>
      <c r="P18" s="189"/>
      <c r="Q18" s="99"/>
      <c r="S18" s="28"/>
      <c r="T18" s="28"/>
    </row>
    <row r="19" spans="2:20" s="12" customFormat="1" ht="37.5" customHeight="1" x14ac:dyDescent="0.25">
      <c r="B19" s="197" t="s">
        <v>328</v>
      </c>
      <c r="C19" s="198"/>
      <c r="D19" s="198"/>
      <c r="E19" s="198"/>
      <c r="F19" s="198"/>
      <c r="G19" s="198"/>
      <c r="H19" s="198"/>
      <c r="I19" s="198"/>
      <c r="J19" s="198"/>
      <c r="K19" s="198"/>
      <c r="L19" s="198"/>
      <c r="M19" s="198"/>
      <c r="N19" s="198"/>
      <c r="O19" s="198"/>
      <c r="P19" s="198"/>
      <c r="Q19" s="199"/>
      <c r="S19" s="28"/>
      <c r="T19" s="28"/>
    </row>
    <row r="20" spans="2:20" s="12" customFormat="1" ht="22.5" customHeight="1" x14ac:dyDescent="0.25">
      <c r="B20" s="200" t="s">
        <v>356</v>
      </c>
      <c r="C20" s="201"/>
      <c r="D20" s="201"/>
      <c r="E20" s="201"/>
      <c r="F20" s="201"/>
      <c r="G20" s="201"/>
      <c r="H20" s="201"/>
      <c r="I20" s="201"/>
      <c r="J20" s="201"/>
      <c r="K20" s="201"/>
      <c r="L20" s="201"/>
      <c r="M20" s="201"/>
      <c r="N20" s="201"/>
      <c r="O20" s="201"/>
      <c r="P20" s="201"/>
      <c r="Q20" s="202"/>
      <c r="S20" s="28"/>
      <c r="T20" s="28"/>
    </row>
    <row r="21" spans="2:20" s="12" customFormat="1" ht="65.25" customHeight="1" x14ac:dyDescent="0.25">
      <c r="B21" s="203" t="s">
        <v>330</v>
      </c>
      <c r="C21" s="189"/>
      <c r="D21" s="189"/>
      <c r="E21" s="189"/>
      <c r="F21" s="189"/>
      <c r="G21" s="189"/>
      <c r="H21" s="189"/>
      <c r="I21" s="189"/>
      <c r="J21" s="189"/>
      <c r="K21" s="189"/>
      <c r="L21" s="189"/>
      <c r="M21" s="189"/>
      <c r="N21" s="189"/>
      <c r="O21" s="189"/>
      <c r="P21" s="189"/>
      <c r="Q21" s="190"/>
      <c r="S21" s="28"/>
      <c r="T21" s="28"/>
    </row>
    <row r="22" spans="2:20" s="12" customFormat="1" ht="49.5" customHeight="1" x14ac:dyDescent="0.25">
      <c r="B22" s="116" t="s">
        <v>411</v>
      </c>
      <c r="C22" s="117"/>
      <c r="D22" s="117"/>
      <c r="E22" s="117"/>
      <c r="F22" s="117"/>
      <c r="G22" s="117"/>
      <c r="H22" s="117"/>
      <c r="I22" s="117"/>
      <c r="J22" s="117"/>
      <c r="K22" s="117"/>
      <c r="L22" s="117"/>
      <c r="M22" s="117"/>
      <c r="N22" s="117"/>
      <c r="O22" s="117"/>
      <c r="P22" s="117"/>
      <c r="Q22" s="118"/>
      <c r="S22" s="28"/>
      <c r="T22" s="28"/>
    </row>
    <row r="23" spans="2:20" s="12" customFormat="1" ht="23.25" customHeight="1" x14ac:dyDescent="0.25">
      <c r="B23" s="188" t="s">
        <v>188</v>
      </c>
      <c r="C23" s="189"/>
      <c r="D23" s="189"/>
      <c r="E23" s="189"/>
      <c r="F23" s="189"/>
      <c r="G23" s="189"/>
      <c r="H23" s="189"/>
      <c r="I23" s="189"/>
      <c r="J23" s="189"/>
      <c r="K23" s="189"/>
      <c r="L23" s="189"/>
      <c r="M23" s="189"/>
      <c r="N23" s="189"/>
      <c r="O23" s="189"/>
      <c r="P23" s="189"/>
      <c r="Q23" s="190"/>
      <c r="S23" s="28"/>
      <c r="T23" s="28"/>
    </row>
    <row r="24" spans="2:20" s="12" customFormat="1" ht="65.25" customHeight="1" x14ac:dyDescent="0.25">
      <c r="B24" s="204" t="s">
        <v>362</v>
      </c>
      <c r="C24" s="205"/>
      <c r="D24" s="205"/>
      <c r="E24" s="205"/>
      <c r="F24" s="205"/>
      <c r="G24" s="205"/>
      <c r="H24" s="205"/>
      <c r="I24" s="205"/>
      <c r="J24" s="205"/>
      <c r="K24" s="205"/>
      <c r="L24" s="205"/>
      <c r="M24" s="205"/>
      <c r="N24" s="205"/>
      <c r="O24" s="205"/>
      <c r="P24" s="205"/>
      <c r="Q24" s="206"/>
      <c r="S24" s="28"/>
      <c r="T24" s="28"/>
    </row>
    <row r="25" spans="2:20" s="12" customFormat="1" ht="106.5" customHeight="1" x14ac:dyDescent="0.25">
      <c r="B25" s="204" t="s">
        <v>364</v>
      </c>
      <c r="C25" s="205"/>
      <c r="D25" s="205"/>
      <c r="E25" s="205"/>
      <c r="F25" s="205"/>
      <c r="G25" s="205"/>
      <c r="H25" s="205"/>
      <c r="I25" s="205"/>
      <c r="J25" s="205"/>
      <c r="K25" s="205"/>
      <c r="L25" s="205"/>
      <c r="M25" s="205"/>
      <c r="N25" s="205"/>
      <c r="O25" s="205"/>
      <c r="P25" s="205"/>
      <c r="Q25" s="206"/>
      <c r="S25" s="28"/>
      <c r="T25" s="28"/>
    </row>
    <row r="26" spans="2:20" s="12" customFormat="1" ht="181.5" customHeight="1" x14ac:dyDescent="0.25">
      <c r="B26" s="210" t="s">
        <v>363</v>
      </c>
      <c r="C26" s="211"/>
      <c r="D26" s="211"/>
      <c r="E26" s="211"/>
      <c r="F26" s="211"/>
      <c r="G26" s="211"/>
      <c r="H26" s="211"/>
      <c r="I26" s="211"/>
      <c r="J26" s="211"/>
      <c r="K26" s="211"/>
      <c r="L26" s="211"/>
      <c r="M26" s="211"/>
      <c r="N26" s="211"/>
      <c r="O26" s="211"/>
      <c r="P26" s="211"/>
      <c r="Q26" s="212"/>
      <c r="S26" s="28"/>
      <c r="T26" s="28"/>
    </row>
    <row r="27" spans="2:20" s="12" customFormat="1" ht="63" customHeight="1" x14ac:dyDescent="0.25">
      <c r="B27" s="142" t="s">
        <v>302</v>
      </c>
      <c r="C27" s="184"/>
      <c r="D27" s="184"/>
      <c r="E27" s="184"/>
      <c r="F27" s="184"/>
      <c r="G27" s="184"/>
      <c r="H27" s="184"/>
      <c r="I27" s="184"/>
      <c r="J27" s="184"/>
      <c r="K27" s="184"/>
      <c r="L27" s="184"/>
      <c r="M27" s="184"/>
      <c r="N27" s="184"/>
      <c r="O27" s="184"/>
      <c r="P27" s="184"/>
      <c r="Q27" s="213"/>
      <c r="S27" s="28"/>
      <c r="T27" s="28"/>
    </row>
    <row r="28" spans="2:20" s="12" customFormat="1" ht="93" customHeight="1" x14ac:dyDescent="0.25">
      <c r="B28" s="207" t="s">
        <v>329</v>
      </c>
      <c r="C28" s="208"/>
      <c r="D28" s="208"/>
      <c r="E28" s="208"/>
      <c r="F28" s="208"/>
      <c r="G28" s="208"/>
      <c r="H28" s="208"/>
      <c r="I28" s="208"/>
      <c r="J28" s="208"/>
      <c r="K28" s="208"/>
      <c r="L28" s="208"/>
      <c r="M28" s="208"/>
      <c r="N28" s="208"/>
      <c r="O28" s="208"/>
      <c r="P28" s="208"/>
      <c r="Q28" s="209"/>
      <c r="S28" s="28"/>
      <c r="T28" s="28"/>
    </row>
    <row r="29" spans="2:20" s="12" customFormat="1" ht="60" customHeight="1" x14ac:dyDescent="0.25">
      <c r="B29" s="203" t="s">
        <v>409</v>
      </c>
      <c r="C29" s="189"/>
      <c r="D29" s="189"/>
      <c r="E29" s="189"/>
      <c r="F29" s="189"/>
      <c r="G29" s="189"/>
      <c r="H29" s="189"/>
      <c r="I29" s="189"/>
      <c r="J29" s="189"/>
      <c r="K29" s="189"/>
      <c r="L29" s="189"/>
      <c r="M29" s="189"/>
      <c r="N29" s="189"/>
      <c r="O29" s="189"/>
      <c r="P29" s="189"/>
      <c r="Q29" s="190"/>
      <c r="S29" s="28"/>
      <c r="T29" s="28"/>
    </row>
    <row r="30" spans="2:20" s="12" customFormat="1" ht="12" customHeight="1" x14ac:dyDescent="0.25">
      <c r="B30" s="116"/>
      <c r="C30" s="117"/>
      <c r="D30" s="117"/>
      <c r="E30" s="117"/>
      <c r="F30" s="117"/>
      <c r="G30" s="117"/>
      <c r="H30" s="117"/>
      <c r="I30" s="117"/>
      <c r="J30" s="117"/>
      <c r="K30" s="117"/>
      <c r="L30" s="117"/>
      <c r="M30" s="117"/>
      <c r="N30" s="117"/>
      <c r="O30" s="117"/>
      <c r="P30" s="117"/>
      <c r="Q30" s="118"/>
      <c r="S30" s="28"/>
      <c r="T30" s="28"/>
    </row>
    <row r="31" spans="2:20" s="12" customFormat="1" ht="15" customHeight="1" x14ac:dyDescent="0.25">
      <c r="B31" s="68" t="s">
        <v>97</v>
      </c>
      <c r="C31" s="68"/>
      <c r="D31" s="68"/>
      <c r="E31" s="68"/>
      <c r="F31" s="68"/>
      <c r="G31" s="68"/>
      <c r="H31" s="68" t="s">
        <v>111</v>
      </c>
      <c r="I31" s="68"/>
      <c r="J31" s="68"/>
      <c r="K31" s="68" t="s">
        <v>99</v>
      </c>
      <c r="L31" s="68"/>
      <c r="M31" s="68"/>
      <c r="N31" s="68" t="s">
        <v>384</v>
      </c>
      <c r="O31" s="68"/>
      <c r="P31" s="68"/>
      <c r="Q31" s="68"/>
      <c r="S31" s="28"/>
      <c r="T31" s="28"/>
    </row>
    <row r="32" spans="2:20" s="12" customFormat="1" ht="15" customHeight="1" x14ac:dyDescent="0.25">
      <c r="B32" s="75" t="s">
        <v>112</v>
      </c>
      <c r="C32" s="75"/>
      <c r="D32" s="75"/>
      <c r="E32" s="75"/>
      <c r="F32" s="75"/>
      <c r="G32" s="75"/>
      <c r="H32" s="249" t="s">
        <v>95</v>
      </c>
      <c r="I32" s="249"/>
      <c r="J32" s="249"/>
      <c r="K32" s="216" t="s">
        <v>123</v>
      </c>
      <c r="L32" s="216"/>
      <c r="M32" s="216"/>
      <c r="N32" s="214">
        <f>7267915.18+344154.5</f>
        <v>7612069.6799999997</v>
      </c>
      <c r="O32" s="214"/>
      <c r="P32" s="214"/>
      <c r="Q32" s="214"/>
      <c r="S32" s="28"/>
      <c r="T32" s="28"/>
    </row>
    <row r="33" spans="2:20" s="12" customFormat="1" ht="16.5" customHeight="1" x14ac:dyDescent="0.25">
      <c r="B33" s="250" t="s">
        <v>98</v>
      </c>
      <c r="C33" s="250"/>
      <c r="D33" s="250"/>
      <c r="E33" s="250"/>
      <c r="F33" s="250"/>
      <c r="G33" s="250"/>
      <c r="H33" s="217" t="s">
        <v>96</v>
      </c>
      <c r="I33" s="217"/>
      <c r="J33" s="217"/>
      <c r="K33" s="216" t="s">
        <v>100</v>
      </c>
      <c r="L33" s="216"/>
      <c r="M33" s="216"/>
      <c r="N33" s="214">
        <v>801848.8</v>
      </c>
      <c r="O33" s="214"/>
      <c r="P33" s="214"/>
      <c r="Q33" s="214"/>
      <c r="T33" s="28"/>
    </row>
    <row r="34" spans="2:20" s="12" customFormat="1" x14ac:dyDescent="0.25">
      <c r="B34" s="96" t="s">
        <v>124</v>
      </c>
      <c r="C34" s="96"/>
      <c r="D34" s="96"/>
      <c r="E34" s="96"/>
      <c r="F34" s="96"/>
      <c r="G34" s="96"/>
      <c r="H34" s="96"/>
      <c r="I34" s="96"/>
      <c r="J34" s="96"/>
      <c r="K34" s="96"/>
      <c r="L34" s="96"/>
      <c r="M34" s="96"/>
      <c r="N34" s="215">
        <f>SUM(M32:Q33)</f>
        <v>8413918.4800000004</v>
      </c>
      <c r="O34" s="215"/>
      <c r="P34" s="215"/>
      <c r="Q34" s="215"/>
      <c r="S34" s="28"/>
      <c r="T34" s="28"/>
    </row>
    <row r="35" spans="2:20" s="12" customFormat="1" ht="20.25" customHeight="1" x14ac:dyDescent="0.25">
      <c r="B35" s="129" t="s">
        <v>137</v>
      </c>
      <c r="C35" s="129"/>
      <c r="D35" s="129"/>
      <c r="E35" s="129"/>
      <c r="F35" s="129"/>
      <c r="G35" s="129"/>
      <c r="H35" s="129"/>
      <c r="I35" s="129"/>
      <c r="J35" s="129"/>
      <c r="K35" s="129"/>
      <c r="L35" s="129"/>
      <c r="M35" s="129"/>
      <c r="N35" s="129"/>
      <c r="O35" s="129"/>
      <c r="P35" s="129"/>
      <c r="Q35" s="129"/>
      <c r="S35" s="28"/>
      <c r="T35" s="28"/>
    </row>
    <row r="36" spans="2:20" s="12" customFormat="1" ht="154.5" customHeight="1" x14ac:dyDescent="0.25">
      <c r="B36" s="64" t="s">
        <v>320</v>
      </c>
      <c r="C36" s="65"/>
      <c r="D36" s="65"/>
      <c r="E36" s="65"/>
      <c r="F36" s="65"/>
      <c r="G36" s="65"/>
      <c r="H36" s="65"/>
      <c r="I36" s="65"/>
      <c r="J36" s="65"/>
      <c r="K36" s="65"/>
      <c r="L36" s="65"/>
      <c r="M36" s="65"/>
      <c r="N36" s="65"/>
      <c r="O36" s="65"/>
      <c r="P36" s="65"/>
      <c r="Q36" s="66"/>
      <c r="S36" s="28"/>
      <c r="T36" s="28"/>
    </row>
    <row r="37" spans="2:20" s="12" customFormat="1" ht="31.5" customHeight="1" x14ac:dyDescent="0.25">
      <c r="B37" s="142" t="s">
        <v>307</v>
      </c>
      <c r="C37" s="184"/>
      <c r="D37" s="184"/>
      <c r="E37" s="184"/>
      <c r="F37" s="184"/>
      <c r="G37" s="184"/>
      <c r="H37" s="184"/>
      <c r="I37" s="184"/>
      <c r="J37" s="184"/>
      <c r="K37" s="184"/>
      <c r="L37" s="184"/>
      <c r="M37" s="184"/>
      <c r="N37" s="184"/>
      <c r="O37" s="184"/>
      <c r="P37" s="184"/>
      <c r="Q37" s="144"/>
      <c r="S37" s="28"/>
      <c r="T37" s="28"/>
    </row>
    <row r="38" spans="2:20" s="12" customFormat="1" ht="62.25" customHeight="1" x14ac:dyDescent="0.25">
      <c r="B38" s="142" t="s">
        <v>412</v>
      </c>
      <c r="C38" s="143"/>
      <c r="D38" s="143"/>
      <c r="E38" s="143"/>
      <c r="F38" s="143"/>
      <c r="G38" s="143"/>
      <c r="H38" s="143"/>
      <c r="I38" s="143"/>
      <c r="J38" s="143"/>
      <c r="K38" s="143"/>
      <c r="L38" s="143"/>
      <c r="M38" s="143"/>
      <c r="N38" s="143"/>
      <c r="O38" s="143"/>
      <c r="P38" s="143"/>
      <c r="Q38" s="144"/>
      <c r="S38" s="28"/>
      <c r="T38" s="28"/>
    </row>
    <row r="39" spans="2:20" s="12" customFormat="1" x14ac:dyDescent="0.25">
      <c r="B39" s="150"/>
      <c r="C39" s="151"/>
      <c r="D39" s="151"/>
      <c r="E39" s="151"/>
      <c r="F39" s="151"/>
      <c r="G39" s="151"/>
      <c r="H39" s="151"/>
      <c r="I39" s="151"/>
      <c r="J39" s="151"/>
      <c r="K39" s="151"/>
      <c r="L39" s="151"/>
      <c r="M39" s="151"/>
      <c r="N39" s="151"/>
      <c r="O39" s="151"/>
      <c r="P39" s="151"/>
      <c r="Q39" s="152"/>
      <c r="S39" s="28"/>
      <c r="T39" s="28"/>
    </row>
    <row r="40" spans="2:20" s="1" customFormat="1" ht="19.5" customHeight="1" x14ac:dyDescent="0.25">
      <c r="B40" s="132" t="s">
        <v>139</v>
      </c>
      <c r="C40" s="133"/>
      <c r="D40" s="133"/>
      <c r="E40" s="133"/>
      <c r="F40" s="133"/>
      <c r="G40" s="133"/>
      <c r="H40" s="133"/>
      <c r="I40" s="133"/>
      <c r="J40" s="133"/>
      <c r="K40" s="133"/>
      <c r="L40" s="133"/>
      <c r="M40" s="133"/>
      <c r="N40" s="133"/>
      <c r="O40" s="133"/>
      <c r="P40" s="133"/>
      <c r="Q40" s="134"/>
      <c r="S40" s="7"/>
      <c r="T40" s="7"/>
    </row>
    <row r="41" spans="2:20" s="1" customFormat="1" ht="76.5" customHeight="1" x14ac:dyDescent="0.25">
      <c r="B41" s="64" t="s">
        <v>138</v>
      </c>
      <c r="C41" s="251"/>
      <c r="D41" s="251"/>
      <c r="E41" s="251"/>
      <c r="F41" s="251"/>
      <c r="G41" s="251"/>
      <c r="H41" s="251"/>
      <c r="I41" s="251"/>
      <c r="J41" s="251"/>
      <c r="K41" s="251"/>
      <c r="L41" s="251"/>
      <c r="M41" s="251"/>
      <c r="N41" s="251"/>
      <c r="O41" s="251"/>
      <c r="P41" s="251"/>
      <c r="Q41" s="66"/>
      <c r="S41" s="7"/>
      <c r="T41" s="7"/>
    </row>
    <row r="42" spans="2:20" s="1" customFormat="1" x14ac:dyDescent="0.25">
      <c r="B42" s="150"/>
      <c r="C42" s="151"/>
      <c r="D42" s="151"/>
      <c r="E42" s="151"/>
      <c r="F42" s="151"/>
      <c r="G42" s="151"/>
      <c r="H42" s="151"/>
      <c r="I42" s="151"/>
      <c r="J42" s="151"/>
      <c r="K42" s="151"/>
      <c r="L42" s="151"/>
      <c r="M42" s="151"/>
      <c r="N42" s="151"/>
      <c r="O42" s="151"/>
      <c r="P42" s="151"/>
      <c r="Q42" s="152"/>
      <c r="S42" s="7"/>
      <c r="T42" s="7"/>
    </row>
    <row r="43" spans="2:20" ht="21.75" customHeight="1" x14ac:dyDescent="0.25">
      <c r="B43" s="132" t="s">
        <v>202</v>
      </c>
      <c r="C43" s="133"/>
      <c r="D43" s="133"/>
      <c r="E43" s="133"/>
      <c r="F43" s="133"/>
      <c r="G43" s="133"/>
      <c r="H43" s="133"/>
      <c r="I43" s="133"/>
      <c r="J43" s="133"/>
      <c r="K43" s="133"/>
      <c r="L43" s="133"/>
      <c r="M43" s="133"/>
      <c r="N43" s="133"/>
      <c r="O43" s="133"/>
      <c r="P43" s="133"/>
      <c r="Q43" s="134"/>
    </row>
    <row r="44" spans="2:20" ht="24" customHeight="1" x14ac:dyDescent="0.25">
      <c r="B44" s="194" t="s">
        <v>381</v>
      </c>
      <c r="C44" s="195"/>
      <c r="D44" s="195"/>
      <c r="E44" s="195"/>
      <c r="F44" s="195"/>
      <c r="G44" s="195"/>
      <c r="H44" s="195"/>
      <c r="I44" s="195"/>
      <c r="J44" s="195"/>
      <c r="K44" s="195"/>
      <c r="L44" s="195"/>
      <c r="M44" s="195"/>
      <c r="N44" s="195"/>
      <c r="O44" s="195"/>
      <c r="P44" s="195"/>
      <c r="Q44" s="196"/>
    </row>
    <row r="45" spans="2:20" ht="15" customHeight="1" x14ac:dyDescent="0.25">
      <c r="B45" s="185"/>
      <c r="C45" s="186"/>
      <c r="D45" s="186"/>
      <c r="E45" s="186"/>
      <c r="F45" s="186"/>
      <c r="G45" s="186"/>
      <c r="H45" s="186"/>
      <c r="I45" s="186"/>
      <c r="J45" s="186"/>
      <c r="K45" s="186"/>
      <c r="L45" s="186"/>
      <c r="M45" s="186"/>
      <c r="N45" s="186"/>
      <c r="O45" s="186"/>
      <c r="P45" s="186"/>
      <c r="Q45" s="187"/>
    </row>
    <row r="46" spans="2:20" ht="20.25" customHeight="1" x14ac:dyDescent="0.25">
      <c r="B46" s="132" t="s">
        <v>203</v>
      </c>
      <c r="C46" s="133"/>
      <c r="D46" s="133"/>
      <c r="E46" s="133"/>
      <c r="F46" s="133"/>
      <c r="G46" s="133"/>
      <c r="H46" s="133"/>
      <c r="I46" s="133"/>
      <c r="J46" s="133"/>
      <c r="K46" s="133"/>
      <c r="L46" s="133"/>
      <c r="M46" s="133"/>
      <c r="N46" s="133"/>
      <c r="O46" s="133"/>
      <c r="P46" s="133"/>
      <c r="Q46" s="134"/>
    </row>
    <row r="47" spans="2:20" ht="62.25" customHeight="1" x14ac:dyDescent="0.25">
      <c r="B47" s="97" t="s">
        <v>371</v>
      </c>
      <c r="C47" s="98"/>
      <c r="D47" s="98"/>
      <c r="E47" s="98"/>
      <c r="F47" s="98"/>
      <c r="G47" s="98"/>
      <c r="H47" s="98"/>
      <c r="I47" s="98"/>
      <c r="J47" s="98"/>
      <c r="K47" s="98"/>
      <c r="L47" s="98"/>
      <c r="M47" s="98"/>
      <c r="N47" s="98"/>
      <c r="O47" s="98"/>
      <c r="P47" s="98"/>
      <c r="Q47" s="99"/>
    </row>
    <row r="48" spans="2:20" x14ac:dyDescent="0.25">
      <c r="B48" s="157"/>
      <c r="C48" s="158"/>
      <c r="D48" s="158"/>
      <c r="E48" s="158"/>
      <c r="F48" s="158"/>
      <c r="G48" s="158"/>
      <c r="H48" s="158"/>
      <c r="I48" s="158"/>
      <c r="J48" s="158"/>
      <c r="K48" s="158"/>
      <c r="L48" s="158"/>
      <c r="M48" s="158"/>
      <c r="N48" s="158"/>
      <c r="O48" s="158"/>
      <c r="P48" s="158"/>
      <c r="Q48" s="159"/>
    </row>
    <row r="49" spans="2:20" ht="24.75" customHeight="1" x14ac:dyDescent="0.25">
      <c r="B49" s="132" t="s">
        <v>204</v>
      </c>
      <c r="C49" s="133"/>
      <c r="D49" s="133"/>
      <c r="E49" s="133"/>
      <c r="F49" s="133"/>
      <c r="G49" s="133"/>
      <c r="H49" s="133"/>
      <c r="I49" s="133"/>
      <c r="J49" s="133"/>
      <c r="K49" s="133"/>
      <c r="L49" s="133"/>
      <c r="M49" s="133"/>
      <c r="N49" s="133"/>
      <c r="O49" s="133"/>
      <c r="P49" s="133"/>
      <c r="Q49" s="134"/>
    </row>
    <row r="50" spans="2:20" ht="33" customHeight="1" x14ac:dyDescent="0.25">
      <c r="B50" s="97" t="s">
        <v>382</v>
      </c>
      <c r="C50" s="98"/>
      <c r="D50" s="98"/>
      <c r="E50" s="98"/>
      <c r="F50" s="98"/>
      <c r="G50" s="98"/>
      <c r="H50" s="98"/>
      <c r="I50" s="98"/>
      <c r="J50" s="98"/>
      <c r="K50" s="98"/>
      <c r="L50" s="98"/>
      <c r="M50" s="98"/>
      <c r="N50" s="98"/>
      <c r="O50" s="98"/>
      <c r="P50" s="98"/>
      <c r="Q50" s="99"/>
    </row>
    <row r="51" spans="2:20" x14ac:dyDescent="0.25">
      <c r="B51" s="119"/>
      <c r="C51" s="119"/>
      <c r="D51" s="119"/>
      <c r="E51" s="119"/>
      <c r="F51" s="119"/>
      <c r="G51" s="119"/>
      <c r="H51" s="119"/>
      <c r="I51" s="119"/>
      <c r="J51" s="119"/>
      <c r="K51" s="119"/>
      <c r="L51" s="119"/>
      <c r="M51" s="119"/>
      <c r="N51" s="119"/>
      <c r="O51" s="119"/>
      <c r="P51" s="119"/>
      <c r="Q51" s="119"/>
    </row>
    <row r="52" spans="2:20" s="1" customFormat="1" ht="30" customHeight="1" x14ac:dyDescent="0.25">
      <c r="B52" s="68" t="s">
        <v>97</v>
      </c>
      <c r="C52" s="68"/>
      <c r="D52" s="68"/>
      <c r="E52" s="68"/>
      <c r="F52" s="68"/>
      <c r="G52" s="68"/>
      <c r="H52" s="68" t="s">
        <v>111</v>
      </c>
      <c r="I52" s="68"/>
      <c r="J52" s="68"/>
      <c r="K52" s="68" t="s">
        <v>99</v>
      </c>
      <c r="L52" s="68"/>
      <c r="M52" s="68"/>
      <c r="N52" s="68" t="s">
        <v>384</v>
      </c>
      <c r="O52" s="68"/>
      <c r="P52" s="68"/>
      <c r="Q52" s="68"/>
      <c r="S52" s="7"/>
      <c r="T52" s="7"/>
    </row>
    <row r="53" spans="2:20" s="1" customFormat="1" ht="21" customHeight="1" x14ac:dyDescent="0.25">
      <c r="B53" s="75" t="s">
        <v>112</v>
      </c>
      <c r="C53" s="75"/>
      <c r="D53" s="75"/>
      <c r="E53" s="75"/>
      <c r="F53" s="75"/>
      <c r="G53" s="75"/>
      <c r="H53" s="249" t="s">
        <v>95</v>
      </c>
      <c r="I53" s="249"/>
      <c r="J53" s="249"/>
      <c r="K53" s="216" t="s">
        <v>122</v>
      </c>
      <c r="L53" s="216"/>
      <c r="M53" s="216"/>
      <c r="N53" s="214">
        <v>7612069.6799999997</v>
      </c>
      <c r="O53" s="214"/>
      <c r="P53" s="214"/>
      <c r="Q53" s="214"/>
      <c r="S53" s="7"/>
      <c r="T53" s="7"/>
    </row>
    <row r="54" spans="2:20" s="1" customFormat="1" ht="20.25" customHeight="1" x14ac:dyDescent="0.25">
      <c r="B54" s="95" t="s">
        <v>98</v>
      </c>
      <c r="C54" s="95"/>
      <c r="D54" s="95"/>
      <c r="E54" s="95"/>
      <c r="F54" s="95"/>
      <c r="G54" s="95"/>
      <c r="H54" s="249" t="s">
        <v>96</v>
      </c>
      <c r="I54" s="249"/>
      <c r="J54" s="249"/>
      <c r="K54" s="216" t="s">
        <v>100</v>
      </c>
      <c r="L54" s="216"/>
      <c r="M54" s="216"/>
      <c r="N54" s="214">
        <v>801848.8</v>
      </c>
      <c r="O54" s="214"/>
      <c r="P54" s="214"/>
      <c r="Q54" s="214"/>
      <c r="S54" s="29"/>
      <c r="T54" s="7"/>
    </row>
    <row r="55" spans="2:20" s="1" customFormat="1" x14ac:dyDescent="0.25">
      <c r="B55" s="257" t="s">
        <v>124</v>
      </c>
      <c r="C55" s="258"/>
      <c r="D55" s="258"/>
      <c r="E55" s="258"/>
      <c r="F55" s="258"/>
      <c r="G55" s="258"/>
      <c r="H55" s="258"/>
      <c r="I55" s="258"/>
      <c r="J55" s="258"/>
      <c r="K55" s="258"/>
      <c r="L55" s="258"/>
      <c r="M55" s="259"/>
      <c r="N55" s="215">
        <f>SUM(M53:Q54)</f>
        <v>8413918.4800000004</v>
      </c>
      <c r="O55" s="215"/>
      <c r="P55" s="215"/>
      <c r="Q55" s="215"/>
      <c r="S55" s="29"/>
      <c r="T55" s="7"/>
    </row>
    <row r="56" spans="2:20" x14ac:dyDescent="0.25">
      <c r="B56" s="253"/>
      <c r="C56" s="254"/>
      <c r="D56" s="254"/>
      <c r="E56" s="254"/>
      <c r="F56" s="254"/>
      <c r="G56" s="254"/>
      <c r="H56" s="254"/>
      <c r="I56" s="254"/>
      <c r="J56" s="254"/>
      <c r="K56" s="254"/>
      <c r="L56" s="254"/>
      <c r="M56" s="254"/>
      <c r="N56" s="254"/>
      <c r="O56" s="254"/>
      <c r="P56" s="254"/>
      <c r="Q56" s="255"/>
      <c r="R56" s="4"/>
      <c r="S56" s="30"/>
    </row>
    <row r="57" spans="2:20" ht="21.75" customHeight="1" x14ac:dyDescent="0.25">
      <c r="B57" s="256" t="s">
        <v>140</v>
      </c>
      <c r="C57" s="256"/>
      <c r="D57" s="256"/>
      <c r="E57" s="256"/>
      <c r="F57" s="256"/>
      <c r="G57" s="256"/>
      <c r="H57" s="256"/>
      <c r="I57" s="256"/>
      <c r="J57" s="256"/>
      <c r="K57" s="256"/>
      <c r="L57" s="256"/>
      <c r="M57" s="256"/>
      <c r="N57" s="256"/>
      <c r="O57" s="256"/>
      <c r="P57" s="256"/>
      <c r="Q57" s="256"/>
      <c r="R57" s="22"/>
      <c r="S57" s="31"/>
    </row>
    <row r="58" spans="2:20" s="5" customFormat="1" ht="125.25" customHeight="1" x14ac:dyDescent="0.25">
      <c r="B58" s="64" t="s">
        <v>392</v>
      </c>
      <c r="C58" s="65"/>
      <c r="D58" s="65"/>
      <c r="E58" s="65"/>
      <c r="F58" s="65"/>
      <c r="G58" s="65"/>
      <c r="H58" s="65"/>
      <c r="I58" s="65"/>
      <c r="J58" s="65"/>
      <c r="K58" s="65"/>
      <c r="L58" s="65"/>
      <c r="M58" s="65"/>
      <c r="N58" s="65"/>
      <c r="O58" s="65"/>
      <c r="P58" s="65"/>
      <c r="Q58" s="66"/>
      <c r="S58" s="8"/>
      <c r="T58" s="8"/>
    </row>
    <row r="59" spans="2:20" x14ac:dyDescent="0.25">
      <c r="B59" s="157"/>
      <c r="C59" s="158"/>
      <c r="D59" s="158"/>
      <c r="E59" s="158"/>
      <c r="F59" s="158"/>
      <c r="G59" s="158"/>
      <c r="H59" s="158"/>
      <c r="I59" s="158"/>
      <c r="J59" s="158"/>
      <c r="K59" s="158"/>
      <c r="L59" s="158"/>
      <c r="M59" s="158"/>
      <c r="N59" s="158"/>
      <c r="O59" s="158"/>
      <c r="P59" s="158"/>
      <c r="Q59" s="159"/>
    </row>
    <row r="60" spans="2:20" ht="19.5" customHeight="1" x14ac:dyDescent="0.25">
      <c r="B60" s="424" t="s">
        <v>25</v>
      </c>
      <c r="C60" s="425"/>
      <c r="D60" s="425"/>
      <c r="E60" s="425"/>
      <c r="F60" s="425"/>
      <c r="G60" s="425"/>
      <c r="H60" s="425"/>
      <c r="I60" s="425"/>
      <c r="J60" s="425"/>
      <c r="K60" s="426"/>
      <c r="L60" s="40" t="s">
        <v>26</v>
      </c>
      <c r="M60" s="40"/>
      <c r="N60" s="40"/>
      <c r="O60" s="40" t="s">
        <v>45</v>
      </c>
      <c r="P60" s="40"/>
      <c r="Q60" s="40"/>
    </row>
    <row r="61" spans="2:20" ht="15" customHeight="1" x14ac:dyDescent="0.25">
      <c r="B61" s="430"/>
      <c r="C61" s="430"/>
      <c r="D61" s="430"/>
      <c r="E61" s="430"/>
      <c r="F61" s="430"/>
      <c r="G61" s="430"/>
      <c r="H61" s="430"/>
      <c r="I61" s="430"/>
      <c r="J61" s="430"/>
      <c r="K61" s="430"/>
      <c r="L61" s="430"/>
      <c r="M61" s="430"/>
      <c r="N61" s="430"/>
      <c r="O61" s="430"/>
      <c r="P61" s="430"/>
      <c r="Q61" s="430"/>
    </row>
    <row r="62" spans="2:20" ht="15" customHeight="1" x14ac:dyDescent="0.25">
      <c r="B62" s="413" t="s">
        <v>27</v>
      </c>
      <c r="C62" s="414"/>
      <c r="D62" s="414"/>
      <c r="E62" s="414"/>
      <c r="F62" s="414"/>
      <c r="G62" s="414"/>
      <c r="H62" s="414"/>
      <c r="I62" s="414"/>
      <c r="J62" s="414"/>
      <c r="K62" s="415"/>
      <c r="L62" s="37">
        <v>130998284.65000001</v>
      </c>
      <c r="M62" s="37"/>
      <c r="N62" s="37"/>
      <c r="O62" s="37">
        <v>47427989.659999996</v>
      </c>
      <c r="P62" s="37"/>
      <c r="Q62" s="37"/>
    </row>
    <row r="63" spans="2:20" ht="15" customHeight="1" x14ac:dyDescent="0.25">
      <c r="B63" s="413" t="s">
        <v>28</v>
      </c>
      <c r="C63" s="414"/>
      <c r="D63" s="414"/>
      <c r="E63" s="414"/>
      <c r="F63" s="414"/>
      <c r="G63" s="414"/>
      <c r="H63" s="414"/>
      <c r="I63" s="414"/>
      <c r="J63" s="414"/>
      <c r="K63" s="415"/>
      <c r="L63" s="37">
        <v>24739090.710000001</v>
      </c>
      <c r="M63" s="37"/>
      <c r="N63" s="37"/>
      <c r="O63" s="37">
        <v>18244794.98</v>
      </c>
      <c r="P63" s="37"/>
      <c r="Q63" s="37"/>
    </row>
    <row r="64" spans="2:20" ht="15" customHeight="1" x14ac:dyDescent="0.25">
      <c r="B64" s="413" t="s">
        <v>29</v>
      </c>
      <c r="C64" s="414"/>
      <c r="D64" s="414"/>
      <c r="E64" s="414"/>
      <c r="F64" s="414"/>
      <c r="G64" s="414"/>
      <c r="H64" s="414"/>
      <c r="I64" s="414"/>
      <c r="J64" s="414"/>
      <c r="K64" s="415"/>
      <c r="L64" s="37">
        <v>623228.92000000004</v>
      </c>
      <c r="M64" s="37"/>
      <c r="N64" s="37"/>
      <c r="O64" s="37">
        <v>451504.48</v>
      </c>
      <c r="P64" s="37"/>
      <c r="Q64" s="37"/>
    </row>
    <row r="65" spans="2:20" ht="15" customHeight="1" x14ac:dyDescent="0.25">
      <c r="B65" s="413" t="s">
        <v>275</v>
      </c>
      <c r="C65" s="414"/>
      <c r="D65" s="414"/>
      <c r="E65" s="414"/>
      <c r="F65" s="414"/>
      <c r="G65" s="414"/>
      <c r="H65" s="414"/>
      <c r="I65" s="414"/>
      <c r="J65" s="414"/>
      <c r="K65" s="415"/>
      <c r="L65" s="37">
        <v>1954259.08</v>
      </c>
      <c r="M65" s="37"/>
      <c r="N65" s="37"/>
      <c r="O65" s="37">
        <v>1508142.81</v>
      </c>
      <c r="P65" s="37"/>
      <c r="Q65" s="37"/>
    </row>
    <row r="66" spans="2:20" ht="15" customHeight="1" x14ac:dyDescent="0.25">
      <c r="B66" s="410" t="s">
        <v>274</v>
      </c>
      <c r="C66" s="411"/>
      <c r="D66" s="411"/>
      <c r="E66" s="411"/>
      <c r="F66" s="411"/>
      <c r="G66" s="411"/>
      <c r="H66" s="411"/>
      <c r="I66" s="411"/>
      <c r="J66" s="411"/>
      <c r="K66" s="412"/>
      <c r="L66" s="39">
        <f>SUM(L62:N65)</f>
        <v>158314863.36000001</v>
      </c>
      <c r="M66" s="39"/>
      <c r="N66" s="39"/>
      <c r="O66" s="39">
        <f>SUM(O62:Q65)</f>
        <v>67632431.929999992</v>
      </c>
      <c r="P66" s="39"/>
      <c r="Q66" s="39"/>
      <c r="R66" s="2"/>
    </row>
    <row r="67" spans="2:20" ht="15" customHeight="1" x14ac:dyDescent="0.25">
      <c r="B67" s="413" t="s">
        <v>0</v>
      </c>
      <c r="C67" s="414"/>
      <c r="D67" s="414"/>
      <c r="E67" s="414"/>
      <c r="F67" s="414"/>
      <c r="G67" s="414"/>
      <c r="H67" s="414"/>
      <c r="I67" s="414"/>
      <c r="J67" s="414"/>
      <c r="K67" s="415"/>
      <c r="L67" s="37">
        <v>273502736.02999997</v>
      </c>
      <c r="M67" s="37"/>
      <c r="N67" s="37"/>
      <c r="O67" s="37">
        <v>191038651.24000001</v>
      </c>
      <c r="P67" s="37"/>
      <c r="Q67" s="37"/>
      <c r="R67" s="2"/>
    </row>
    <row r="68" spans="2:20" s="1" customFormat="1" ht="15" customHeight="1" x14ac:dyDescent="0.25">
      <c r="B68" s="413" t="s">
        <v>33</v>
      </c>
      <c r="C68" s="414"/>
      <c r="D68" s="414"/>
      <c r="E68" s="414"/>
      <c r="F68" s="414"/>
      <c r="G68" s="414"/>
      <c r="H68" s="414"/>
      <c r="I68" s="414"/>
      <c r="J68" s="414"/>
      <c r="K68" s="415"/>
      <c r="L68" s="37">
        <v>82742394.549999997</v>
      </c>
      <c r="M68" s="37"/>
      <c r="N68" s="37"/>
      <c r="O68" s="37">
        <v>82741394.859999999</v>
      </c>
      <c r="P68" s="37"/>
      <c r="Q68" s="37"/>
      <c r="R68" s="2"/>
      <c r="S68" s="7"/>
      <c r="T68" s="7"/>
    </row>
    <row r="69" spans="2:20" s="1" customFormat="1" ht="15" customHeight="1" x14ac:dyDescent="0.25">
      <c r="B69" s="413" t="s">
        <v>34</v>
      </c>
      <c r="C69" s="414"/>
      <c r="D69" s="414"/>
      <c r="E69" s="414"/>
      <c r="F69" s="414"/>
      <c r="G69" s="414"/>
      <c r="H69" s="414"/>
      <c r="I69" s="414"/>
      <c r="J69" s="414"/>
      <c r="K69" s="415"/>
      <c r="L69" s="37">
        <v>2761807.3</v>
      </c>
      <c r="M69" s="37"/>
      <c r="N69" s="37"/>
      <c r="O69" s="37">
        <v>1005.96</v>
      </c>
      <c r="P69" s="37"/>
      <c r="Q69" s="37"/>
      <c r="R69" s="2"/>
      <c r="S69" s="7"/>
      <c r="T69" s="7"/>
    </row>
    <row r="70" spans="2:20" s="1" customFormat="1" x14ac:dyDescent="0.25">
      <c r="B70" s="427" t="s">
        <v>35</v>
      </c>
      <c r="C70" s="428"/>
      <c r="D70" s="428"/>
      <c r="E70" s="428"/>
      <c r="F70" s="428"/>
      <c r="G70" s="428"/>
      <c r="H70" s="428"/>
      <c r="I70" s="428"/>
      <c r="J70" s="428"/>
      <c r="K70" s="429"/>
      <c r="L70" s="37">
        <v>27033.33</v>
      </c>
      <c r="M70" s="37"/>
      <c r="N70" s="37"/>
      <c r="O70" s="37">
        <v>61892.81</v>
      </c>
      <c r="P70" s="37"/>
      <c r="Q70" s="37"/>
      <c r="R70" s="2"/>
      <c r="S70" s="2"/>
      <c r="T70" s="7"/>
    </row>
    <row r="71" spans="2:20" s="1" customFormat="1" ht="15" customHeight="1" x14ac:dyDescent="0.25">
      <c r="B71" s="413" t="s">
        <v>276</v>
      </c>
      <c r="C71" s="414"/>
      <c r="D71" s="414"/>
      <c r="E71" s="414"/>
      <c r="F71" s="414"/>
      <c r="G71" s="414"/>
      <c r="H71" s="414"/>
      <c r="I71" s="414"/>
      <c r="J71" s="414"/>
      <c r="K71" s="415"/>
      <c r="L71" s="37">
        <v>5781999.5700000003</v>
      </c>
      <c r="M71" s="37"/>
      <c r="N71" s="37"/>
      <c r="O71" s="37">
        <v>4944683.26</v>
      </c>
      <c r="P71" s="37"/>
      <c r="Q71" s="37"/>
      <c r="R71" s="2"/>
      <c r="S71" s="7"/>
      <c r="T71" s="7"/>
    </row>
    <row r="72" spans="2:20" s="1" customFormat="1" x14ac:dyDescent="0.25">
      <c r="B72" s="413" t="s">
        <v>67</v>
      </c>
      <c r="C72" s="414"/>
      <c r="D72" s="414"/>
      <c r="E72" s="414"/>
      <c r="F72" s="414"/>
      <c r="G72" s="414"/>
      <c r="H72" s="414"/>
      <c r="I72" s="414"/>
      <c r="J72" s="414"/>
      <c r="K72" s="415"/>
      <c r="L72" s="37">
        <v>40917536.630000003</v>
      </c>
      <c r="M72" s="37"/>
      <c r="N72" s="37"/>
      <c r="O72" s="37">
        <v>39009989.18</v>
      </c>
      <c r="P72" s="37"/>
      <c r="Q72" s="37"/>
      <c r="R72" s="2"/>
      <c r="S72" s="7"/>
      <c r="T72" s="7"/>
    </row>
    <row r="73" spans="2:20" s="6" customFormat="1" ht="34.5" customHeight="1" x14ac:dyDescent="0.25">
      <c r="B73" s="410" t="s">
        <v>300</v>
      </c>
      <c r="C73" s="411"/>
      <c r="D73" s="411"/>
      <c r="E73" s="411"/>
      <c r="F73" s="411"/>
      <c r="G73" s="411"/>
      <c r="H73" s="411"/>
      <c r="I73" s="411"/>
      <c r="J73" s="411"/>
      <c r="K73" s="412"/>
      <c r="L73" s="38">
        <f>SUM(L67:N72)</f>
        <v>405733507.40999997</v>
      </c>
      <c r="M73" s="38"/>
      <c r="N73" s="38"/>
      <c r="O73" s="38">
        <f>SUM(O67:Q72)</f>
        <v>317797617.31</v>
      </c>
      <c r="P73" s="38"/>
      <c r="Q73" s="38"/>
      <c r="S73" s="32"/>
      <c r="T73" s="32"/>
    </row>
    <row r="74" spans="2:20" s="6" customFormat="1" x14ac:dyDescent="0.25">
      <c r="B74" s="107" t="s">
        <v>68</v>
      </c>
      <c r="C74" s="108"/>
      <c r="D74" s="108"/>
      <c r="E74" s="108"/>
      <c r="F74" s="108"/>
      <c r="G74" s="108"/>
      <c r="H74" s="108"/>
      <c r="I74" s="108"/>
      <c r="J74" s="108"/>
      <c r="K74" s="109"/>
      <c r="L74" s="113">
        <f>+L75+O75</f>
        <v>949478420.00999999</v>
      </c>
      <c r="M74" s="114"/>
      <c r="N74" s="114"/>
      <c r="O74" s="114"/>
      <c r="P74" s="114"/>
      <c r="Q74" s="115"/>
      <c r="S74" s="32"/>
      <c r="T74" s="32"/>
    </row>
    <row r="75" spans="2:20" s="1" customFormat="1" ht="19.5" customHeight="1" x14ac:dyDescent="0.25">
      <c r="B75" s="110" t="s">
        <v>69</v>
      </c>
      <c r="C75" s="111"/>
      <c r="D75" s="111"/>
      <c r="E75" s="111"/>
      <c r="F75" s="111"/>
      <c r="G75" s="111"/>
      <c r="H75" s="111"/>
      <c r="I75" s="111"/>
      <c r="J75" s="111"/>
      <c r="K75" s="112"/>
      <c r="L75" s="38">
        <f>+L66+L73</f>
        <v>564048370.76999998</v>
      </c>
      <c r="M75" s="38"/>
      <c r="N75" s="38"/>
      <c r="O75" s="38">
        <f>+O66+O73</f>
        <v>385430049.24000001</v>
      </c>
      <c r="P75" s="38"/>
      <c r="Q75" s="38"/>
      <c r="S75" s="7"/>
      <c r="T75" s="7"/>
    </row>
    <row r="76" spans="2:20" s="1" customFormat="1" ht="15.75" customHeight="1" x14ac:dyDescent="0.25">
      <c r="B76" s="57" t="s">
        <v>70</v>
      </c>
      <c r="C76" s="58"/>
      <c r="D76" s="58"/>
      <c r="E76" s="58"/>
      <c r="F76" s="58"/>
      <c r="G76" s="58"/>
      <c r="H76" s="58"/>
      <c r="I76" s="58"/>
      <c r="J76" s="58"/>
      <c r="K76" s="58"/>
      <c r="L76" s="104">
        <f>+L74</f>
        <v>949478420.00999999</v>
      </c>
      <c r="M76" s="105"/>
      <c r="N76" s="105"/>
      <c r="O76" s="105"/>
      <c r="P76" s="105"/>
      <c r="Q76" s="106"/>
      <c r="S76" s="7"/>
      <c r="T76" s="7"/>
    </row>
    <row r="77" spans="2:20" s="1" customFormat="1" x14ac:dyDescent="0.25">
      <c r="B77" s="419"/>
      <c r="C77" s="419"/>
      <c r="D77" s="419"/>
      <c r="E77" s="419"/>
      <c r="F77" s="419"/>
      <c r="G77" s="419"/>
      <c r="H77" s="419"/>
      <c r="I77" s="419"/>
      <c r="J77" s="419"/>
      <c r="K77" s="419"/>
      <c r="L77" s="419"/>
      <c r="M77" s="419"/>
      <c r="N77" s="419"/>
      <c r="O77" s="419"/>
      <c r="P77" s="419"/>
      <c r="Q77" s="419"/>
      <c r="S77" s="7"/>
      <c r="T77" s="7"/>
    </row>
    <row r="78" spans="2:20" s="1" customFormat="1" ht="60.75" customHeight="1" x14ac:dyDescent="0.25">
      <c r="B78" s="142" t="s">
        <v>410</v>
      </c>
      <c r="C78" s="143"/>
      <c r="D78" s="143"/>
      <c r="E78" s="143"/>
      <c r="F78" s="143"/>
      <c r="G78" s="143"/>
      <c r="H78" s="143"/>
      <c r="I78" s="143"/>
      <c r="J78" s="143"/>
      <c r="K78" s="143"/>
      <c r="L78" s="143"/>
      <c r="M78" s="143"/>
      <c r="N78" s="143"/>
      <c r="O78" s="143"/>
      <c r="P78" s="143"/>
      <c r="Q78" s="144"/>
      <c r="S78" s="7"/>
      <c r="T78" s="7"/>
    </row>
    <row r="79" spans="2:20" s="1" customFormat="1" x14ac:dyDescent="0.25">
      <c r="B79" s="150"/>
      <c r="C79" s="151"/>
      <c r="D79" s="151"/>
      <c r="E79" s="151"/>
      <c r="F79" s="151"/>
      <c r="G79" s="151"/>
      <c r="H79" s="151"/>
      <c r="I79" s="151"/>
      <c r="J79" s="151"/>
      <c r="K79" s="151"/>
      <c r="L79" s="151"/>
      <c r="M79" s="151"/>
      <c r="N79" s="151"/>
      <c r="O79" s="151"/>
      <c r="P79" s="151"/>
      <c r="Q79" s="152"/>
      <c r="S79" s="7"/>
      <c r="T79" s="7"/>
    </row>
    <row r="80" spans="2:20" s="1" customFormat="1" ht="24.75" customHeight="1" x14ac:dyDescent="0.25">
      <c r="B80" s="129" t="s">
        <v>141</v>
      </c>
      <c r="C80" s="129"/>
      <c r="D80" s="129"/>
      <c r="E80" s="129"/>
      <c r="F80" s="129"/>
      <c r="G80" s="129"/>
      <c r="H80" s="129"/>
      <c r="I80" s="129"/>
      <c r="J80" s="129"/>
      <c r="K80" s="129"/>
      <c r="L80" s="129"/>
      <c r="M80" s="129"/>
      <c r="N80" s="129"/>
      <c r="O80" s="129"/>
      <c r="P80" s="129"/>
      <c r="Q80" s="129"/>
      <c r="S80" s="7"/>
      <c r="T80" s="7"/>
    </row>
    <row r="81" spans="2:20" s="1" customFormat="1" ht="96" customHeight="1" x14ac:dyDescent="0.25">
      <c r="B81" s="64" t="s">
        <v>393</v>
      </c>
      <c r="C81" s="251"/>
      <c r="D81" s="251"/>
      <c r="E81" s="251"/>
      <c r="F81" s="251"/>
      <c r="G81" s="251"/>
      <c r="H81" s="251"/>
      <c r="I81" s="251"/>
      <c r="J81" s="251"/>
      <c r="K81" s="251"/>
      <c r="L81" s="251"/>
      <c r="M81" s="251"/>
      <c r="N81" s="251"/>
      <c r="O81" s="251"/>
      <c r="P81" s="251"/>
      <c r="Q81" s="66"/>
      <c r="S81" s="7"/>
      <c r="T81" s="7"/>
    </row>
    <row r="82" spans="2:20" s="1" customFormat="1" x14ac:dyDescent="0.25">
      <c r="B82" s="416"/>
      <c r="C82" s="417"/>
      <c r="D82" s="417"/>
      <c r="E82" s="417"/>
      <c r="F82" s="417"/>
      <c r="G82" s="417"/>
      <c r="H82" s="417"/>
      <c r="I82" s="417"/>
      <c r="J82" s="417"/>
      <c r="K82" s="417"/>
      <c r="L82" s="417"/>
      <c r="M82" s="417"/>
      <c r="N82" s="417"/>
      <c r="O82" s="417"/>
      <c r="P82" s="417"/>
      <c r="Q82" s="418"/>
      <c r="S82" s="7"/>
      <c r="T82" s="7"/>
    </row>
    <row r="83" spans="2:20" s="1" customFormat="1" ht="18" customHeight="1" x14ac:dyDescent="0.25">
      <c r="B83" s="100" t="s">
        <v>308</v>
      </c>
      <c r="C83" s="101"/>
      <c r="D83" s="102"/>
      <c r="E83" s="102"/>
      <c r="F83" s="102"/>
      <c r="G83" s="102"/>
      <c r="H83" s="102"/>
      <c r="I83" s="102"/>
      <c r="J83" s="102"/>
      <c r="K83" s="102"/>
      <c r="L83" s="102"/>
      <c r="M83" s="102"/>
      <c r="N83" s="102"/>
      <c r="O83" s="102"/>
      <c r="P83" s="102"/>
      <c r="Q83" s="103"/>
      <c r="S83" s="7"/>
      <c r="T83" s="7"/>
    </row>
    <row r="84" spans="2:20" s="1" customFormat="1" ht="23.25" customHeight="1" x14ac:dyDescent="0.25">
      <c r="B84" s="100" t="s">
        <v>89</v>
      </c>
      <c r="C84" s="101"/>
      <c r="D84" s="102"/>
      <c r="E84" s="102"/>
      <c r="F84" s="102"/>
      <c r="G84" s="102"/>
      <c r="H84" s="102"/>
      <c r="I84" s="102"/>
      <c r="J84" s="102"/>
      <c r="K84" s="102"/>
      <c r="L84" s="102"/>
      <c r="M84" s="102"/>
      <c r="N84" s="102"/>
      <c r="O84" s="102"/>
      <c r="P84" s="102"/>
      <c r="Q84" s="103"/>
      <c r="S84" s="7"/>
      <c r="T84" s="7"/>
    </row>
    <row r="85" spans="2:20" s="1" customFormat="1" x14ac:dyDescent="0.25">
      <c r="B85" s="100" t="s">
        <v>84</v>
      </c>
      <c r="C85" s="101"/>
      <c r="D85" s="102"/>
      <c r="E85" s="102"/>
      <c r="F85" s="102"/>
      <c r="G85" s="102"/>
      <c r="H85" s="102"/>
      <c r="I85" s="102"/>
      <c r="J85" s="102"/>
      <c r="K85" s="102"/>
      <c r="L85" s="102"/>
      <c r="M85" s="102"/>
      <c r="N85" s="102"/>
      <c r="O85" s="102"/>
      <c r="P85" s="102"/>
      <c r="Q85" s="103"/>
      <c r="R85" s="35"/>
      <c r="S85" s="7"/>
      <c r="T85" s="7"/>
    </row>
    <row r="86" spans="2:20" s="1" customFormat="1" ht="61.5" customHeight="1" x14ac:dyDescent="0.25">
      <c r="B86" s="116" t="s">
        <v>394</v>
      </c>
      <c r="C86" s="117"/>
      <c r="D86" s="117"/>
      <c r="E86" s="117"/>
      <c r="F86" s="117"/>
      <c r="G86" s="117"/>
      <c r="H86" s="117"/>
      <c r="I86" s="117"/>
      <c r="J86" s="117"/>
      <c r="K86" s="117"/>
      <c r="L86" s="117"/>
      <c r="M86" s="117"/>
      <c r="N86" s="117"/>
      <c r="O86" s="117"/>
      <c r="P86" s="117"/>
      <c r="Q86" s="118"/>
      <c r="R86" s="35"/>
      <c r="S86" s="7"/>
      <c r="T86" s="7"/>
    </row>
    <row r="87" spans="2:20" s="1" customFormat="1" x14ac:dyDescent="0.25">
      <c r="B87" s="157"/>
      <c r="C87" s="158"/>
      <c r="D87" s="158"/>
      <c r="E87" s="158"/>
      <c r="F87" s="158"/>
      <c r="G87" s="158"/>
      <c r="H87" s="158"/>
      <c r="I87" s="158"/>
      <c r="J87" s="158"/>
      <c r="K87" s="158"/>
      <c r="L87" s="158"/>
      <c r="M87" s="158"/>
      <c r="N87" s="158"/>
      <c r="O87" s="158"/>
      <c r="P87" s="158"/>
      <c r="Q87" s="159"/>
      <c r="R87" s="35"/>
      <c r="S87" s="7"/>
      <c r="T87" s="7"/>
    </row>
    <row r="88" spans="2:20" s="1" customFormat="1" x14ac:dyDescent="0.25">
      <c r="B88" s="129" t="s">
        <v>205</v>
      </c>
      <c r="C88" s="129"/>
      <c r="D88" s="129"/>
      <c r="E88" s="129"/>
      <c r="F88" s="129"/>
      <c r="G88" s="129"/>
      <c r="H88" s="129"/>
      <c r="I88" s="129"/>
      <c r="J88" s="129"/>
      <c r="K88" s="129"/>
      <c r="L88" s="129"/>
      <c r="M88" s="129"/>
      <c r="N88" s="129"/>
      <c r="O88" s="129"/>
      <c r="P88" s="129"/>
      <c r="Q88" s="129"/>
      <c r="S88" s="7"/>
      <c r="T88" s="7"/>
    </row>
    <row r="89" spans="2:20" s="1" customFormat="1" ht="63" customHeight="1" x14ac:dyDescent="0.25">
      <c r="B89" s="97" t="s">
        <v>335</v>
      </c>
      <c r="C89" s="98"/>
      <c r="D89" s="98"/>
      <c r="E89" s="98"/>
      <c r="F89" s="98"/>
      <c r="G89" s="98"/>
      <c r="H89" s="98"/>
      <c r="I89" s="98"/>
      <c r="J89" s="98"/>
      <c r="K89" s="98"/>
      <c r="L89" s="98"/>
      <c r="M89" s="98"/>
      <c r="N89" s="98"/>
      <c r="O89" s="98"/>
      <c r="P89" s="98"/>
      <c r="Q89" s="99"/>
      <c r="S89" s="7"/>
      <c r="T89" s="7"/>
    </row>
    <row r="90" spans="2:20" s="1" customFormat="1" ht="51.75" customHeight="1" x14ac:dyDescent="0.25">
      <c r="B90" s="116" t="s">
        <v>331</v>
      </c>
      <c r="C90" s="117"/>
      <c r="D90" s="117"/>
      <c r="E90" s="117"/>
      <c r="F90" s="117"/>
      <c r="G90" s="117"/>
      <c r="H90" s="117"/>
      <c r="I90" s="117"/>
      <c r="J90" s="117"/>
      <c r="K90" s="117"/>
      <c r="L90" s="117"/>
      <c r="M90" s="117"/>
      <c r="N90" s="117"/>
      <c r="O90" s="117"/>
      <c r="P90" s="117"/>
      <c r="Q90" s="118"/>
      <c r="S90" s="7"/>
      <c r="T90" s="7"/>
    </row>
    <row r="91" spans="2:20" s="1" customFormat="1" ht="48" customHeight="1" x14ac:dyDescent="0.25">
      <c r="B91" s="100" t="s">
        <v>336</v>
      </c>
      <c r="C91" s="101"/>
      <c r="D91" s="101"/>
      <c r="E91" s="101"/>
      <c r="F91" s="101"/>
      <c r="G91" s="101"/>
      <c r="H91" s="101"/>
      <c r="I91" s="101"/>
      <c r="J91" s="101"/>
      <c r="K91" s="101"/>
      <c r="L91" s="101"/>
      <c r="M91" s="101"/>
      <c r="N91" s="101"/>
      <c r="O91" s="101"/>
      <c r="P91" s="101"/>
      <c r="Q91" s="174"/>
      <c r="S91" s="7"/>
      <c r="T91" s="7"/>
    </row>
    <row r="92" spans="2:20" s="1" customFormat="1" ht="19.5" customHeight="1" x14ac:dyDescent="0.25">
      <c r="B92" s="142" t="s">
        <v>332</v>
      </c>
      <c r="C92" s="143"/>
      <c r="D92" s="143"/>
      <c r="E92" s="143"/>
      <c r="F92" s="143"/>
      <c r="G92" s="143"/>
      <c r="H92" s="143"/>
      <c r="I92" s="143"/>
      <c r="J92" s="143"/>
      <c r="K92" s="143"/>
      <c r="L92" s="143"/>
      <c r="M92" s="143"/>
      <c r="N92" s="143"/>
      <c r="O92" s="143"/>
      <c r="P92" s="143"/>
      <c r="Q92" s="144"/>
      <c r="S92" s="7"/>
      <c r="T92" s="7"/>
    </row>
    <row r="93" spans="2:20" s="1" customFormat="1" ht="30.75" customHeight="1" x14ac:dyDescent="0.25">
      <c r="B93" s="142" t="s">
        <v>337</v>
      </c>
      <c r="C93" s="143"/>
      <c r="D93" s="143"/>
      <c r="E93" s="143"/>
      <c r="F93" s="143"/>
      <c r="G93" s="143"/>
      <c r="H93" s="143"/>
      <c r="I93" s="143"/>
      <c r="J93" s="143"/>
      <c r="K93" s="143"/>
      <c r="L93" s="143"/>
      <c r="M93" s="143"/>
      <c r="N93" s="143"/>
      <c r="O93" s="143"/>
      <c r="P93" s="143"/>
      <c r="Q93" s="144"/>
      <c r="S93" s="7"/>
      <c r="T93" s="7"/>
    </row>
    <row r="94" spans="2:20" s="1" customFormat="1" ht="31.5" customHeight="1" x14ac:dyDescent="0.25">
      <c r="B94" s="204" t="s">
        <v>344</v>
      </c>
      <c r="C94" s="143"/>
      <c r="D94" s="143"/>
      <c r="E94" s="143"/>
      <c r="F94" s="143"/>
      <c r="G94" s="143"/>
      <c r="H94" s="143"/>
      <c r="I94" s="143"/>
      <c r="J94" s="143"/>
      <c r="K94" s="143"/>
      <c r="L94" s="143"/>
      <c r="M94" s="143"/>
      <c r="N94" s="143"/>
      <c r="O94" s="143"/>
      <c r="P94" s="143"/>
      <c r="Q94" s="144"/>
      <c r="S94" s="7"/>
      <c r="T94" s="7"/>
    </row>
    <row r="95" spans="2:20" s="1" customFormat="1" ht="21" customHeight="1" x14ac:dyDescent="0.25">
      <c r="B95" s="204" t="s">
        <v>338</v>
      </c>
      <c r="C95" s="143"/>
      <c r="D95" s="143"/>
      <c r="E95" s="143"/>
      <c r="F95" s="143"/>
      <c r="G95" s="143"/>
      <c r="H95" s="143"/>
      <c r="I95" s="143"/>
      <c r="J95" s="143"/>
      <c r="K95" s="143"/>
      <c r="L95" s="143"/>
      <c r="M95" s="143"/>
      <c r="N95" s="143"/>
      <c r="O95" s="143"/>
      <c r="P95" s="143"/>
      <c r="Q95" s="144"/>
      <c r="S95" s="7"/>
      <c r="T95" s="7"/>
    </row>
    <row r="96" spans="2:20" s="1" customFormat="1" ht="33.75" customHeight="1" x14ac:dyDescent="0.25">
      <c r="B96" s="204" t="s">
        <v>339</v>
      </c>
      <c r="C96" s="143"/>
      <c r="D96" s="143"/>
      <c r="E96" s="143"/>
      <c r="F96" s="143"/>
      <c r="G96" s="143"/>
      <c r="H96" s="143"/>
      <c r="I96" s="143"/>
      <c r="J96" s="143"/>
      <c r="K96" s="143"/>
      <c r="L96" s="143"/>
      <c r="M96" s="143"/>
      <c r="N96" s="143"/>
      <c r="O96" s="143"/>
      <c r="P96" s="143"/>
      <c r="Q96" s="144"/>
      <c r="S96" s="7"/>
      <c r="T96" s="7"/>
    </row>
    <row r="97" spans="2:20" s="1" customFormat="1" ht="35.25" customHeight="1" x14ac:dyDescent="0.25">
      <c r="B97" s="142" t="s">
        <v>340</v>
      </c>
      <c r="C97" s="143"/>
      <c r="D97" s="143"/>
      <c r="E97" s="143"/>
      <c r="F97" s="143"/>
      <c r="G97" s="143"/>
      <c r="H97" s="143"/>
      <c r="I97" s="143"/>
      <c r="J97" s="143"/>
      <c r="K97" s="143"/>
      <c r="L97" s="143"/>
      <c r="M97" s="143"/>
      <c r="N97" s="143"/>
      <c r="O97" s="143"/>
      <c r="P97" s="143"/>
      <c r="Q97" s="144"/>
      <c r="S97" s="7"/>
      <c r="T97" s="7"/>
    </row>
    <row r="98" spans="2:20" s="1" customFormat="1" ht="35.25" customHeight="1" x14ac:dyDescent="0.25">
      <c r="B98" s="142" t="s">
        <v>341</v>
      </c>
      <c r="C98" s="143"/>
      <c r="D98" s="143"/>
      <c r="E98" s="143"/>
      <c r="F98" s="143"/>
      <c r="G98" s="143"/>
      <c r="H98" s="143"/>
      <c r="I98" s="143"/>
      <c r="J98" s="143"/>
      <c r="K98" s="143"/>
      <c r="L98" s="143"/>
      <c r="M98" s="143"/>
      <c r="N98" s="143"/>
      <c r="O98" s="143"/>
      <c r="P98" s="143"/>
      <c r="Q98" s="144"/>
      <c r="S98" s="7"/>
      <c r="T98" s="7"/>
    </row>
    <row r="99" spans="2:20" s="1" customFormat="1" x14ac:dyDescent="0.25">
      <c r="B99" s="150"/>
      <c r="C99" s="151"/>
      <c r="D99" s="151"/>
      <c r="E99" s="151"/>
      <c r="F99" s="151"/>
      <c r="G99" s="151"/>
      <c r="H99" s="151"/>
      <c r="I99" s="151"/>
      <c r="J99" s="151"/>
      <c r="K99" s="151"/>
      <c r="L99" s="151"/>
      <c r="M99" s="151"/>
      <c r="N99" s="151"/>
      <c r="O99" s="151"/>
      <c r="P99" s="151"/>
      <c r="Q99" s="152"/>
      <c r="S99" s="7"/>
      <c r="T99" s="7"/>
    </row>
    <row r="100" spans="2:20" s="1" customFormat="1" ht="20.25" customHeight="1" x14ac:dyDescent="0.25">
      <c r="B100" s="129" t="s">
        <v>206</v>
      </c>
      <c r="C100" s="129"/>
      <c r="D100" s="129"/>
      <c r="E100" s="129"/>
      <c r="F100" s="129"/>
      <c r="G100" s="129"/>
      <c r="H100" s="129"/>
      <c r="I100" s="129"/>
      <c r="J100" s="129"/>
      <c r="K100" s="129"/>
      <c r="L100" s="129"/>
      <c r="M100" s="129"/>
      <c r="N100" s="129"/>
      <c r="O100" s="129"/>
      <c r="P100" s="129"/>
      <c r="Q100" s="129"/>
      <c r="S100" s="7"/>
      <c r="T100" s="7"/>
    </row>
    <row r="101" spans="2:20" s="1" customFormat="1" ht="77.25" customHeight="1" x14ac:dyDescent="0.25">
      <c r="B101" s="64" t="s">
        <v>80</v>
      </c>
      <c r="C101" s="251"/>
      <c r="D101" s="251"/>
      <c r="E101" s="251"/>
      <c r="F101" s="251"/>
      <c r="G101" s="251"/>
      <c r="H101" s="251"/>
      <c r="I101" s="251"/>
      <c r="J101" s="251"/>
      <c r="K101" s="251"/>
      <c r="L101" s="251"/>
      <c r="M101" s="251"/>
      <c r="N101" s="251"/>
      <c r="O101" s="251"/>
      <c r="P101" s="251"/>
      <c r="Q101" s="66"/>
      <c r="S101" s="7"/>
      <c r="T101" s="7"/>
    </row>
    <row r="102" spans="2:20" s="1" customFormat="1" ht="48" customHeight="1" x14ac:dyDescent="0.25">
      <c r="B102" s="142" t="s">
        <v>63</v>
      </c>
      <c r="C102" s="143"/>
      <c r="D102" s="143"/>
      <c r="E102" s="143"/>
      <c r="F102" s="143"/>
      <c r="G102" s="143"/>
      <c r="H102" s="143"/>
      <c r="I102" s="143"/>
      <c r="J102" s="143"/>
      <c r="K102" s="143"/>
      <c r="L102" s="143"/>
      <c r="M102" s="143"/>
      <c r="N102" s="143"/>
      <c r="O102" s="143"/>
      <c r="P102" s="143"/>
      <c r="Q102" s="144"/>
      <c r="S102" s="7"/>
      <c r="T102" s="7"/>
    </row>
    <row r="103" spans="2:20" s="1" customFormat="1" ht="63.75" customHeight="1" x14ac:dyDescent="0.25">
      <c r="B103" s="142" t="s">
        <v>277</v>
      </c>
      <c r="C103" s="143"/>
      <c r="D103" s="143"/>
      <c r="E103" s="143"/>
      <c r="F103" s="143"/>
      <c r="G103" s="143"/>
      <c r="H103" s="143"/>
      <c r="I103" s="143"/>
      <c r="J103" s="143"/>
      <c r="K103" s="143"/>
      <c r="L103" s="143"/>
      <c r="M103" s="143"/>
      <c r="N103" s="143"/>
      <c r="O103" s="143"/>
      <c r="P103" s="143"/>
      <c r="Q103" s="144"/>
      <c r="S103" s="7"/>
      <c r="T103" s="7"/>
    </row>
    <row r="104" spans="2:20" s="1" customFormat="1" ht="38.25" customHeight="1" x14ac:dyDescent="0.25">
      <c r="B104" s="116" t="s">
        <v>292</v>
      </c>
      <c r="C104" s="117"/>
      <c r="D104" s="117"/>
      <c r="E104" s="117"/>
      <c r="F104" s="117"/>
      <c r="G104" s="117"/>
      <c r="H104" s="117"/>
      <c r="I104" s="117"/>
      <c r="J104" s="117"/>
      <c r="K104" s="117"/>
      <c r="L104" s="117"/>
      <c r="M104" s="117"/>
      <c r="N104" s="117"/>
      <c r="O104" s="117"/>
      <c r="P104" s="117"/>
      <c r="Q104" s="118"/>
      <c r="S104" s="7"/>
      <c r="T104" s="7"/>
    </row>
    <row r="105" spans="2:20" s="1" customFormat="1" x14ac:dyDescent="0.25">
      <c r="B105" s="282"/>
      <c r="C105" s="283"/>
      <c r="D105" s="283"/>
      <c r="E105" s="283"/>
      <c r="F105" s="283"/>
      <c r="G105" s="283"/>
      <c r="H105" s="283"/>
      <c r="I105" s="283"/>
      <c r="J105" s="283"/>
      <c r="K105" s="283"/>
      <c r="L105" s="283"/>
      <c r="M105" s="283"/>
      <c r="N105" s="283"/>
      <c r="O105" s="283"/>
      <c r="P105" s="283"/>
      <c r="Q105" s="284"/>
      <c r="S105" s="7"/>
      <c r="T105" s="7"/>
    </row>
    <row r="106" spans="2:20" s="1" customFormat="1" x14ac:dyDescent="0.25">
      <c r="B106" s="191" t="s">
        <v>207</v>
      </c>
      <c r="C106" s="192"/>
      <c r="D106" s="192"/>
      <c r="E106" s="192"/>
      <c r="F106" s="192"/>
      <c r="G106" s="192"/>
      <c r="H106" s="192"/>
      <c r="I106" s="192"/>
      <c r="J106" s="192"/>
      <c r="K106" s="192"/>
      <c r="L106" s="192"/>
      <c r="M106" s="192"/>
      <c r="N106" s="192"/>
      <c r="O106" s="192"/>
      <c r="P106" s="192"/>
      <c r="Q106" s="193"/>
      <c r="S106" s="7"/>
      <c r="T106" s="7"/>
    </row>
    <row r="107" spans="2:20" s="1" customFormat="1" ht="20.25" customHeight="1" x14ac:dyDescent="0.25">
      <c r="B107" s="333" t="s">
        <v>366</v>
      </c>
      <c r="C107" s="334"/>
      <c r="D107" s="334"/>
      <c r="E107" s="334"/>
      <c r="F107" s="334"/>
      <c r="G107" s="334"/>
      <c r="H107" s="334"/>
      <c r="I107" s="334"/>
      <c r="J107" s="334"/>
      <c r="K107" s="334"/>
      <c r="L107" s="334"/>
      <c r="M107" s="334"/>
      <c r="N107" s="334"/>
      <c r="O107" s="334"/>
      <c r="P107" s="334"/>
      <c r="Q107" s="335"/>
      <c r="S107" s="7"/>
      <c r="T107" s="7"/>
    </row>
    <row r="108" spans="2:20" s="1" customFormat="1" x14ac:dyDescent="0.25">
      <c r="B108" s="267"/>
      <c r="C108" s="267"/>
      <c r="D108" s="267"/>
      <c r="E108" s="267"/>
      <c r="F108" s="267"/>
      <c r="G108" s="267"/>
      <c r="H108" s="267"/>
      <c r="I108" s="267"/>
      <c r="J108" s="267"/>
      <c r="K108" s="267"/>
      <c r="L108" s="267"/>
      <c r="M108" s="267"/>
      <c r="N108" s="267"/>
      <c r="O108" s="267"/>
      <c r="P108" s="267"/>
      <c r="Q108" s="267"/>
      <c r="S108" s="7"/>
      <c r="T108" s="7"/>
    </row>
    <row r="109" spans="2:20" s="1" customFormat="1" x14ac:dyDescent="0.25">
      <c r="B109" s="132" t="s">
        <v>142</v>
      </c>
      <c r="C109" s="133"/>
      <c r="D109" s="133"/>
      <c r="E109" s="133"/>
      <c r="F109" s="133"/>
      <c r="G109" s="133"/>
      <c r="H109" s="133"/>
      <c r="I109" s="133"/>
      <c r="J109" s="133"/>
      <c r="K109" s="133"/>
      <c r="L109" s="133"/>
      <c r="M109" s="133"/>
      <c r="N109" s="133"/>
      <c r="O109" s="133"/>
      <c r="P109" s="133"/>
      <c r="Q109" s="134"/>
      <c r="S109" s="7"/>
      <c r="T109" s="7"/>
    </row>
    <row r="110" spans="2:20" s="1" customFormat="1" ht="18.75" customHeight="1" x14ac:dyDescent="0.25">
      <c r="B110" s="336" t="s">
        <v>367</v>
      </c>
      <c r="C110" s="337"/>
      <c r="D110" s="337"/>
      <c r="E110" s="337"/>
      <c r="F110" s="337"/>
      <c r="G110" s="337"/>
      <c r="H110" s="337"/>
      <c r="I110" s="337"/>
      <c r="J110" s="337"/>
      <c r="K110" s="337"/>
      <c r="L110" s="337"/>
      <c r="M110" s="337"/>
      <c r="N110" s="337"/>
      <c r="O110" s="337"/>
      <c r="P110" s="337"/>
      <c r="Q110" s="338"/>
      <c r="S110" s="7"/>
      <c r="T110" s="7"/>
    </row>
    <row r="111" spans="2:20" s="1" customFormat="1" x14ac:dyDescent="0.25">
      <c r="B111" s="330"/>
      <c r="C111" s="331"/>
      <c r="D111" s="331"/>
      <c r="E111" s="331"/>
      <c r="F111" s="331"/>
      <c r="G111" s="331"/>
      <c r="H111" s="331"/>
      <c r="I111" s="331"/>
      <c r="J111" s="331"/>
      <c r="K111" s="331"/>
      <c r="L111" s="331"/>
      <c r="M111" s="331"/>
      <c r="N111" s="331"/>
      <c r="O111" s="331"/>
      <c r="P111" s="331"/>
      <c r="Q111" s="332"/>
      <c r="S111" s="7"/>
      <c r="T111" s="7"/>
    </row>
    <row r="112" spans="2:20" s="1" customFormat="1" ht="19.5" customHeight="1" x14ac:dyDescent="0.25">
      <c r="B112" s="191" t="s">
        <v>143</v>
      </c>
      <c r="C112" s="192"/>
      <c r="D112" s="192"/>
      <c r="E112" s="192"/>
      <c r="F112" s="192"/>
      <c r="G112" s="192"/>
      <c r="H112" s="192"/>
      <c r="I112" s="192"/>
      <c r="J112" s="192"/>
      <c r="K112" s="192"/>
      <c r="L112" s="192"/>
      <c r="M112" s="192"/>
      <c r="N112" s="192"/>
      <c r="O112" s="192"/>
      <c r="P112" s="192"/>
      <c r="Q112" s="193"/>
      <c r="S112" s="7"/>
      <c r="T112" s="7"/>
    </row>
    <row r="113" spans="2:20" s="1" customFormat="1" x14ac:dyDescent="0.25">
      <c r="B113" s="116" t="s">
        <v>368</v>
      </c>
      <c r="C113" s="117"/>
      <c r="D113" s="117"/>
      <c r="E113" s="117"/>
      <c r="F113" s="117"/>
      <c r="G113" s="117"/>
      <c r="H113" s="117"/>
      <c r="I113" s="117"/>
      <c r="J113" s="117"/>
      <c r="K113" s="117"/>
      <c r="L113" s="117"/>
      <c r="M113" s="117"/>
      <c r="N113" s="117"/>
      <c r="O113" s="117"/>
      <c r="P113" s="117"/>
      <c r="Q113" s="118"/>
      <c r="S113" s="7"/>
      <c r="T113" s="7"/>
    </row>
    <row r="114" spans="2:20" s="1" customFormat="1" x14ac:dyDescent="0.25">
      <c r="B114" s="238"/>
      <c r="C114" s="239"/>
      <c r="D114" s="239"/>
      <c r="E114" s="239"/>
      <c r="F114" s="239"/>
      <c r="G114" s="239"/>
      <c r="H114" s="239"/>
      <c r="I114" s="239"/>
      <c r="J114" s="239"/>
      <c r="K114" s="239"/>
      <c r="L114" s="239"/>
      <c r="M114" s="239"/>
      <c r="N114" s="239"/>
      <c r="O114" s="239"/>
      <c r="P114" s="239"/>
      <c r="Q114" s="240"/>
      <c r="S114" s="7"/>
      <c r="T114" s="7"/>
    </row>
    <row r="115" spans="2:20" s="1" customFormat="1" ht="21.75" customHeight="1" x14ac:dyDescent="0.25">
      <c r="B115" s="235" t="s">
        <v>208</v>
      </c>
      <c r="C115" s="328"/>
      <c r="D115" s="328"/>
      <c r="E115" s="328"/>
      <c r="F115" s="328"/>
      <c r="G115" s="328"/>
      <c r="H115" s="328"/>
      <c r="I115" s="328"/>
      <c r="J115" s="328"/>
      <c r="K115" s="328"/>
      <c r="L115" s="328"/>
      <c r="M115" s="328"/>
      <c r="N115" s="328"/>
      <c r="O115" s="328"/>
      <c r="P115" s="328"/>
      <c r="Q115" s="329"/>
      <c r="S115" s="7"/>
      <c r="T115" s="7"/>
    </row>
    <row r="116" spans="2:20" s="1" customFormat="1" ht="36" customHeight="1" x14ac:dyDescent="0.25">
      <c r="B116" s="307" t="s">
        <v>369</v>
      </c>
      <c r="C116" s="308"/>
      <c r="D116" s="308"/>
      <c r="E116" s="308"/>
      <c r="F116" s="308"/>
      <c r="G116" s="308"/>
      <c r="H116" s="308"/>
      <c r="I116" s="308"/>
      <c r="J116" s="308"/>
      <c r="K116" s="308"/>
      <c r="L116" s="308"/>
      <c r="M116" s="308"/>
      <c r="N116" s="308"/>
      <c r="O116" s="308"/>
      <c r="P116" s="308"/>
      <c r="Q116" s="309"/>
      <c r="S116" s="7"/>
      <c r="T116" s="7"/>
    </row>
    <row r="117" spans="2:20" ht="27.75" customHeight="1" x14ac:dyDescent="0.25">
      <c r="B117" s="325" t="s">
        <v>167</v>
      </c>
      <c r="C117" s="326"/>
      <c r="D117" s="326"/>
      <c r="E117" s="326"/>
      <c r="F117" s="326"/>
      <c r="G117" s="326"/>
      <c r="H117" s="326"/>
      <c r="I117" s="326"/>
      <c r="J117" s="326"/>
      <c r="K117" s="326"/>
      <c r="L117" s="326"/>
      <c r="M117" s="326"/>
      <c r="N117" s="326"/>
      <c r="O117" s="326"/>
      <c r="P117" s="326"/>
      <c r="Q117" s="327"/>
    </row>
    <row r="118" spans="2:20" x14ac:dyDescent="0.25">
      <c r="B118" s="339"/>
      <c r="C118" s="267"/>
      <c r="D118" s="267"/>
      <c r="E118" s="267"/>
      <c r="F118" s="267"/>
      <c r="G118" s="267"/>
      <c r="H118" s="267"/>
      <c r="I118" s="267"/>
      <c r="J118" s="267"/>
      <c r="K118" s="267"/>
      <c r="L118" s="267"/>
      <c r="M118" s="267"/>
      <c r="N118" s="267"/>
      <c r="O118" s="267"/>
      <c r="P118" s="267"/>
      <c r="Q118" s="268"/>
    </row>
    <row r="119" spans="2:20" s="1" customFormat="1" ht="28.5" customHeight="1" x14ac:dyDescent="0.25">
      <c r="B119" s="48" t="s">
        <v>144</v>
      </c>
      <c r="C119" s="48"/>
      <c r="D119" s="48"/>
      <c r="E119" s="48"/>
      <c r="F119" s="48"/>
      <c r="G119" s="48"/>
      <c r="H119" s="48"/>
      <c r="I119" s="48"/>
      <c r="J119" s="48"/>
      <c r="K119" s="48"/>
      <c r="L119" s="48"/>
      <c r="M119" s="48"/>
      <c r="N119" s="48"/>
      <c r="O119" s="48"/>
      <c r="P119" s="48"/>
      <c r="Q119" s="48"/>
      <c r="S119" s="7"/>
      <c r="T119" s="7"/>
    </row>
    <row r="120" spans="2:20" s="1" customFormat="1" ht="18.75" x14ac:dyDescent="0.25">
      <c r="B120" s="298"/>
      <c r="C120" s="299"/>
      <c r="D120" s="299"/>
      <c r="E120" s="299"/>
      <c r="F120" s="299"/>
      <c r="G120" s="299"/>
      <c r="H120" s="299"/>
      <c r="I120" s="299"/>
      <c r="J120" s="299"/>
      <c r="K120" s="299"/>
      <c r="L120" s="299"/>
      <c r="M120" s="299"/>
      <c r="N120" s="299"/>
      <c r="O120" s="299"/>
      <c r="P120" s="299"/>
      <c r="Q120" s="300"/>
      <c r="S120" s="7"/>
      <c r="T120" s="7"/>
    </row>
    <row r="121" spans="2:20" s="1" customFormat="1" ht="25.5" customHeight="1" x14ac:dyDescent="0.25">
      <c r="B121" s="275" t="s">
        <v>145</v>
      </c>
      <c r="C121" s="275"/>
      <c r="D121" s="275"/>
      <c r="E121" s="275"/>
      <c r="F121" s="275"/>
      <c r="G121" s="275"/>
      <c r="H121" s="275"/>
      <c r="I121" s="275"/>
      <c r="J121" s="275"/>
      <c r="K121" s="275"/>
      <c r="L121" s="275"/>
      <c r="M121" s="275"/>
      <c r="N121" s="275"/>
      <c r="O121" s="275"/>
      <c r="P121" s="275"/>
      <c r="Q121" s="275"/>
      <c r="S121" s="7"/>
      <c r="T121" s="7"/>
    </row>
    <row r="122" spans="2:20" s="1" customFormat="1" ht="15.75" x14ac:dyDescent="0.25">
      <c r="B122" s="246"/>
      <c r="C122" s="247"/>
      <c r="D122" s="247"/>
      <c r="E122" s="247"/>
      <c r="F122" s="247"/>
      <c r="G122" s="247"/>
      <c r="H122" s="247"/>
      <c r="I122" s="247"/>
      <c r="J122" s="247"/>
      <c r="K122" s="247"/>
      <c r="L122" s="247"/>
      <c r="M122" s="247"/>
      <c r="N122" s="247"/>
      <c r="O122" s="247"/>
      <c r="P122" s="247"/>
      <c r="Q122" s="248"/>
      <c r="S122" s="7"/>
      <c r="T122" s="7"/>
    </row>
    <row r="123" spans="2:20" s="1" customFormat="1" ht="19.5" customHeight="1" x14ac:dyDescent="0.25">
      <c r="B123" s="344" t="s">
        <v>177</v>
      </c>
      <c r="C123" s="345"/>
      <c r="D123" s="345"/>
      <c r="E123" s="345"/>
      <c r="F123" s="345"/>
      <c r="G123" s="345"/>
      <c r="H123" s="345"/>
      <c r="I123" s="345"/>
      <c r="J123" s="345"/>
      <c r="K123" s="345"/>
      <c r="L123" s="345"/>
      <c r="M123" s="345"/>
      <c r="N123" s="345"/>
      <c r="O123" s="345"/>
      <c r="P123" s="345"/>
      <c r="Q123" s="346"/>
      <c r="S123" s="7"/>
      <c r="T123" s="7"/>
    </row>
    <row r="124" spans="2:20" s="1" customFormat="1" ht="30" customHeight="1" x14ac:dyDescent="0.25">
      <c r="B124" s="341" t="s">
        <v>386</v>
      </c>
      <c r="C124" s="342"/>
      <c r="D124" s="342"/>
      <c r="E124" s="342"/>
      <c r="F124" s="342"/>
      <c r="G124" s="342"/>
      <c r="H124" s="342"/>
      <c r="I124" s="342"/>
      <c r="J124" s="342"/>
      <c r="K124" s="342"/>
      <c r="L124" s="342"/>
      <c r="M124" s="342"/>
      <c r="N124" s="342"/>
      <c r="O124" s="342"/>
      <c r="P124" s="342"/>
      <c r="Q124" s="343"/>
      <c r="S124" s="7"/>
      <c r="T124" s="7"/>
    </row>
    <row r="125" spans="2:20" s="1" customFormat="1" x14ac:dyDescent="0.25">
      <c r="B125" s="340"/>
      <c r="C125" s="340"/>
      <c r="D125" s="340"/>
      <c r="E125" s="340"/>
      <c r="F125" s="340"/>
      <c r="G125" s="340"/>
      <c r="H125" s="340"/>
      <c r="I125" s="340"/>
      <c r="J125" s="340"/>
      <c r="K125" s="340"/>
      <c r="L125" s="340"/>
      <c r="M125" s="340"/>
      <c r="N125" s="340"/>
      <c r="O125" s="340"/>
      <c r="P125" s="340"/>
      <c r="Q125" s="340"/>
      <c r="S125" s="7"/>
      <c r="T125" s="7"/>
    </row>
    <row r="126" spans="2:20" s="1" customFormat="1" ht="18" customHeight="1" x14ac:dyDescent="0.25">
      <c r="B126" s="136" t="s">
        <v>3</v>
      </c>
      <c r="C126" s="136"/>
      <c r="D126" s="136"/>
      <c r="E126" s="136"/>
      <c r="F126" s="136"/>
      <c r="G126" s="136"/>
      <c r="H126" s="136"/>
      <c r="I126" s="136"/>
      <c r="J126" s="310"/>
      <c r="K126" s="310"/>
      <c r="L126" s="94">
        <f>SUM(J127:K130)</f>
        <v>178426274.31</v>
      </c>
      <c r="M126" s="94"/>
      <c r="N126" s="94"/>
      <c r="O126" s="94"/>
      <c r="P126" s="94"/>
      <c r="Q126" s="94"/>
      <c r="S126" s="7"/>
      <c r="T126" s="7"/>
    </row>
    <row r="127" spans="2:20" s="1" customFormat="1" x14ac:dyDescent="0.25">
      <c r="B127" s="75" t="s">
        <v>278</v>
      </c>
      <c r="C127" s="75"/>
      <c r="D127" s="75"/>
      <c r="E127" s="75"/>
      <c r="F127" s="75"/>
      <c r="G127" s="75"/>
      <c r="H127" s="75"/>
      <c r="I127" s="75"/>
      <c r="J127" s="120">
        <v>734585.63</v>
      </c>
      <c r="K127" s="120"/>
      <c r="L127" s="120"/>
      <c r="M127" s="120"/>
      <c r="N127" s="120"/>
      <c r="O127" s="120"/>
      <c r="P127" s="120"/>
      <c r="Q127" s="120"/>
      <c r="S127" s="7"/>
      <c r="T127" s="7"/>
    </row>
    <row r="128" spans="2:20" s="1" customFormat="1" x14ac:dyDescent="0.25">
      <c r="B128" s="75" t="s">
        <v>293</v>
      </c>
      <c r="C128" s="75"/>
      <c r="D128" s="75"/>
      <c r="E128" s="75"/>
      <c r="F128" s="75"/>
      <c r="G128" s="75"/>
      <c r="H128" s="75"/>
      <c r="I128" s="75"/>
      <c r="J128" s="120">
        <v>136418352.05000001</v>
      </c>
      <c r="K128" s="120"/>
      <c r="L128" s="120"/>
      <c r="M128" s="120"/>
      <c r="N128" s="120"/>
      <c r="O128" s="120"/>
      <c r="P128" s="120"/>
      <c r="Q128" s="120"/>
      <c r="S128" s="7"/>
      <c r="T128" s="7"/>
    </row>
    <row r="129" spans="2:20" s="1" customFormat="1" ht="15" customHeight="1" x14ac:dyDescent="0.25">
      <c r="B129" s="55" t="s">
        <v>294</v>
      </c>
      <c r="C129" s="55"/>
      <c r="D129" s="55"/>
      <c r="E129" s="55"/>
      <c r="F129" s="55"/>
      <c r="G129" s="55"/>
      <c r="H129" s="55"/>
      <c r="I129" s="55"/>
      <c r="J129" s="120">
        <v>32258693.289999999</v>
      </c>
      <c r="K129" s="120"/>
      <c r="L129" s="120"/>
      <c r="M129" s="120"/>
      <c r="N129" s="120"/>
      <c r="O129" s="120"/>
      <c r="P129" s="120"/>
      <c r="Q129" s="120"/>
      <c r="S129" s="7"/>
      <c r="T129" s="7"/>
    </row>
    <row r="130" spans="2:20" s="1" customFormat="1" ht="15" customHeight="1" x14ac:dyDescent="0.25">
      <c r="B130" s="75" t="s">
        <v>39</v>
      </c>
      <c r="C130" s="75"/>
      <c r="D130" s="75"/>
      <c r="E130" s="75"/>
      <c r="F130" s="75"/>
      <c r="G130" s="75"/>
      <c r="H130" s="75"/>
      <c r="I130" s="75"/>
      <c r="J130" s="120">
        <v>9014643.3399999999</v>
      </c>
      <c r="K130" s="120"/>
      <c r="L130" s="120"/>
      <c r="M130" s="120"/>
      <c r="N130" s="120"/>
      <c r="O130" s="120"/>
      <c r="P130" s="120"/>
      <c r="Q130" s="120"/>
      <c r="S130" s="7"/>
      <c r="T130" s="7"/>
    </row>
    <row r="131" spans="2:20" s="1" customFormat="1" ht="18" customHeight="1" x14ac:dyDescent="0.25">
      <c r="B131" s="136" t="s">
        <v>5</v>
      </c>
      <c r="C131" s="136"/>
      <c r="D131" s="136"/>
      <c r="E131" s="136"/>
      <c r="F131" s="136"/>
      <c r="G131" s="136"/>
      <c r="H131" s="136"/>
      <c r="I131" s="136"/>
      <c r="J131" s="310"/>
      <c r="K131" s="310"/>
      <c r="L131" s="94">
        <f>SUM(J132:K134)</f>
        <v>42983885.689999998</v>
      </c>
      <c r="M131" s="94"/>
      <c r="N131" s="94"/>
      <c r="O131" s="94"/>
      <c r="P131" s="94"/>
      <c r="Q131" s="94"/>
      <c r="S131" s="7"/>
      <c r="T131" s="7"/>
    </row>
    <row r="132" spans="2:20" s="1" customFormat="1" x14ac:dyDescent="0.25">
      <c r="B132" s="75" t="s">
        <v>279</v>
      </c>
      <c r="C132" s="75"/>
      <c r="D132" s="75"/>
      <c r="E132" s="75"/>
      <c r="F132" s="75"/>
      <c r="G132" s="75"/>
      <c r="H132" s="75"/>
      <c r="I132" s="75"/>
      <c r="J132" s="120">
        <v>8634519.0199999996</v>
      </c>
      <c r="K132" s="120"/>
      <c r="L132" s="120"/>
      <c r="M132" s="120"/>
      <c r="N132" s="120"/>
      <c r="O132" s="120"/>
      <c r="P132" s="120"/>
      <c r="Q132" s="120"/>
      <c r="S132" s="7"/>
      <c r="T132" s="7"/>
    </row>
    <row r="133" spans="2:20" s="1" customFormat="1" x14ac:dyDescent="0.25">
      <c r="B133" s="75" t="s">
        <v>40</v>
      </c>
      <c r="C133" s="75"/>
      <c r="D133" s="75"/>
      <c r="E133" s="75"/>
      <c r="F133" s="75"/>
      <c r="G133" s="75"/>
      <c r="H133" s="75"/>
      <c r="I133" s="75"/>
      <c r="J133" s="120">
        <v>2278975.7000000002</v>
      </c>
      <c r="K133" s="120"/>
      <c r="L133" s="120"/>
      <c r="M133" s="120"/>
      <c r="N133" s="120"/>
      <c r="O133" s="120"/>
      <c r="P133" s="120"/>
      <c r="Q133" s="120"/>
      <c r="S133" s="7"/>
      <c r="T133" s="7"/>
    </row>
    <row r="134" spans="2:20" s="1" customFormat="1" ht="15" customHeight="1" x14ac:dyDescent="0.25">
      <c r="B134" s="55" t="s">
        <v>6</v>
      </c>
      <c r="C134" s="55"/>
      <c r="D134" s="55"/>
      <c r="E134" s="55"/>
      <c r="F134" s="55"/>
      <c r="G134" s="55"/>
      <c r="H134" s="55"/>
      <c r="I134" s="55"/>
      <c r="J134" s="120">
        <v>32070390.969999999</v>
      </c>
      <c r="K134" s="120"/>
      <c r="L134" s="120"/>
      <c r="M134" s="120"/>
      <c r="N134" s="120"/>
      <c r="O134" s="120"/>
      <c r="P134" s="120"/>
      <c r="Q134" s="120"/>
      <c r="S134" s="7"/>
      <c r="T134" s="7"/>
    </row>
    <row r="135" spans="2:20" s="1" customFormat="1" ht="18.75" customHeight="1" x14ac:dyDescent="0.25">
      <c r="B135" s="136" t="s">
        <v>7</v>
      </c>
      <c r="C135" s="136"/>
      <c r="D135" s="136"/>
      <c r="E135" s="136"/>
      <c r="F135" s="136"/>
      <c r="G135" s="136"/>
      <c r="H135" s="136"/>
      <c r="I135" s="136"/>
      <c r="J135" s="310"/>
      <c r="K135" s="310"/>
      <c r="L135" s="94">
        <f>SUM(J136)</f>
        <v>1074733.3999999999</v>
      </c>
      <c r="M135" s="94"/>
      <c r="N135" s="94"/>
      <c r="O135" s="94"/>
      <c r="P135" s="94"/>
      <c r="Q135" s="94"/>
      <c r="S135" s="7"/>
      <c r="T135" s="7"/>
    </row>
    <row r="136" spans="2:20" s="1" customFormat="1" ht="15" customHeight="1" x14ac:dyDescent="0.25">
      <c r="B136" s="75" t="s">
        <v>29</v>
      </c>
      <c r="C136" s="75"/>
      <c r="D136" s="75"/>
      <c r="E136" s="75"/>
      <c r="F136" s="75"/>
      <c r="G136" s="75"/>
      <c r="H136" s="75"/>
      <c r="I136" s="75"/>
      <c r="J136" s="120">
        <v>1074733.3999999999</v>
      </c>
      <c r="K136" s="120"/>
      <c r="L136" s="120"/>
      <c r="M136" s="120"/>
      <c r="N136" s="120"/>
      <c r="O136" s="120"/>
      <c r="P136" s="120"/>
      <c r="Q136" s="120"/>
      <c r="S136" s="7"/>
      <c r="T136" s="7"/>
    </row>
    <row r="137" spans="2:20" s="1" customFormat="1" x14ac:dyDescent="0.25">
      <c r="B137" s="136" t="s">
        <v>8</v>
      </c>
      <c r="C137" s="136"/>
      <c r="D137" s="136"/>
      <c r="E137" s="136"/>
      <c r="F137" s="136"/>
      <c r="G137" s="136"/>
      <c r="H137" s="136"/>
      <c r="I137" s="136"/>
      <c r="J137" s="315"/>
      <c r="K137" s="315"/>
      <c r="L137" s="94">
        <f>SUM(J138:K142)</f>
        <v>3462401.8899999997</v>
      </c>
      <c r="M137" s="94"/>
      <c r="N137" s="94"/>
      <c r="O137" s="94"/>
      <c r="P137" s="94"/>
      <c r="Q137" s="94"/>
      <c r="S137" s="7"/>
      <c r="T137" s="7"/>
    </row>
    <row r="138" spans="2:20" s="1" customFormat="1" x14ac:dyDescent="0.25">
      <c r="B138" s="75" t="s">
        <v>4</v>
      </c>
      <c r="C138" s="75"/>
      <c r="D138" s="75"/>
      <c r="E138" s="75"/>
      <c r="F138" s="75"/>
      <c r="G138" s="75"/>
      <c r="H138" s="75"/>
      <c r="I138" s="75"/>
      <c r="J138" s="120">
        <v>2385906.23</v>
      </c>
      <c r="K138" s="120"/>
      <c r="L138" s="120"/>
      <c r="M138" s="120"/>
      <c r="N138" s="120"/>
      <c r="O138" s="120"/>
      <c r="P138" s="120"/>
      <c r="Q138" s="120"/>
      <c r="S138" s="7"/>
      <c r="T138" s="7"/>
    </row>
    <row r="139" spans="2:20" s="1" customFormat="1" ht="15" hidden="1" customHeight="1" x14ac:dyDescent="0.25">
      <c r="B139" s="75" t="s">
        <v>50</v>
      </c>
      <c r="C139" s="75"/>
      <c r="D139" s="75"/>
      <c r="E139" s="75"/>
      <c r="F139" s="75"/>
      <c r="G139" s="75"/>
      <c r="H139" s="75"/>
      <c r="I139" s="75"/>
      <c r="J139" s="120">
        <v>0</v>
      </c>
      <c r="K139" s="120"/>
      <c r="L139" s="120"/>
      <c r="M139" s="120"/>
      <c r="N139" s="120"/>
      <c r="O139" s="120"/>
      <c r="P139" s="120"/>
      <c r="Q139" s="120"/>
      <c r="S139" s="7"/>
      <c r="T139" s="7"/>
    </row>
    <row r="140" spans="2:20" s="1" customFormat="1" hidden="1" x14ac:dyDescent="0.25">
      <c r="B140" s="75" t="s">
        <v>125</v>
      </c>
      <c r="C140" s="75"/>
      <c r="D140" s="75"/>
      <c r="E140" s="75"/>
      <c r="F140" s="75"/>
      <c r="G140" s="75"/>
      <c r="H140" s="75"/>
      <c r="I140" s="75"/>
      <c r="J140" s="120">
        <v>0</v>
      </c>
      <c r="K140" s="120"/>
      <c r="L140" s="120"/>
      <c r="M140" s="120"/>
      <c r="N140" s="120"/>
      <c r="O140" s="120"/>
      <c r="P140" s="120"/>
      <c r="Q140" s="120"/>
      <c r="S140" s="7"/>
      <c r="T140" s="7"/>
    </row>
    <row r="141" spans="2:20" s="1" customFormat="1" x14ac:dyDescent="0.25">
      <c r="B141" s="75" t="s">
        <v>280</v>
      </c>
      <c r="C141" s="75"/>
      <c r="D141" s="75"/>
      <c r="E141" s="75"/>
      <c r="F141" s="75"/>
      <c r="G141" s="75"/>
      <c r="H141" s="75"/>
      <c r="I141" s="75"/>
      <c r="J141" s="120">
        <v>168253.36</v>
      </c>
      <c r="K141" s="120"/>
      <c r="L141" s="120"/>
      <c r="M141" s="120"/>
      <c r="N141" s="120"/>
      <c r="O141" s="120"/>
      <c r="P141" s="120"/>
      <c r="Q141" s="120"/>
      <c r="S141" s="7"/>
      <c r="T141" s="7"/>
    </row>
    <row r="142" spans="2:20" s="1" customFormat="1" x14ac:dyDescent="0.25">
      <c r="B142" s="75" t="s">
        <v>9</v>
      </c>
      <c r="C142" s="75"/>
      <c r="D142" s="75"/>
      <c r="E142" s="75"/>
      <c r="F142" s="75"/>
      <c r="G142" s="75"/>
      <c r="H142" s="75"/>
      <c r="I142" s="75"/>
      <c r="J142" s="120">
        <v>908242.3</v>
      </c>
      <c r="K142" s="120"/>
      <c r="L142" s="120"/>
      <c r="M142" s="120"/>
      <c r="N142" s="120"/>
      <c r="O142" s="120"/>
      <c r="P142" s="120"/>
      <c r="Q142" s="120"/>
      <c r="S142" s="7"/>
      <c r="T142" s="7"/>
    </row>
    <row r="143" spans="2:20" s="1" customFormat="1" x14ac:dyDescent="0.25">
      <c r="B143" s="136" t="s">
        <v>57</v>
      </c>
      <c r="C143" s="136"/>
      <c r="D143" s="136"/>
      <c r="E143" s="136"/>
      <c r="F143" s="136"/>
      <c r="G143" s="136"/>
      <c r="H143" s="136"/>
      <c r="I143" s="136"/>
      <c r="J143" s="310"/>
      <c r="K143" s="310"/>
      <c r="L143" s="121">
        <f>+L126+L131+L135+L137</f>
        <v>225947295.28999999</v>
      </c>
      <c r="M143" s="121"/>
      <c r="N143" s="121"/>
      <c r="O143" s="121"/>
      <c r="P143" s="121"/>
      <c r="Q143" s="121"/>
      <c r="S143" s="7"/>
      <c r="T143" s="7"/>
    </row>
    <row r="144" spans="2:20" s="1" customFormat="1" ht="15.75" x14ac:dyDescent="0.25">
      <c r="B144" s="355" t="s">
        <v>168</v>
      </c>
      <c r="C144" s="356"/>
      <c r="D144" s="356"/>
      <c r="E144" s="356"/>
      <c r="F144" s="356"/>
      <c r="G144" s="356"/>
      <c r="H144" s="356"/>
      <c r="I144" s="356"/>
      <c r="J144" s="356"/>
      <c r="K144" s="356"/>
      <c r="L144" s="356"/>
      <c r="M144" s="356"/>
      <c r="N144" s="356"/>
      <c r="O144" s="356"/>
      <c r="P144" s="356"/>
      <c r="Q144" s="357"/>
      <c r="S144" s="7"/>
      <c r="T144" s="7"/>
    </row>
    <row r="145" spans="2:20" s="1" customFormat="1" ht="31.5" customHeight="1" x14ac:dyDescent="0.25">
      <c r="B145" s="203" t="s">
        <v>387</v>
      </c>
      <c r="C145" s="189"/>
      <c r="D145" s="189"/>
      <c r="E145" s="189"/>
      <c r="F145" s="189"/>
      <c r="G145" s="189"/>
      <c r="H145" s="189"/>
      <c r="I145" s="189"/>
      <c r="J145" s="189"/>
      <c r="K145" s="189"/>
      <c r="L145" s="189"/>
      <c r="M145" s="189"/>
      <c r="N145" s="189"/>
      <c r="O145" s="189"/>
      <c r="P145" s="189"/>
      <c r="Q145" s="190"/>
      <c r="S145" s="7"/>
      <c r="T145" s="7"/>
    </row>
    <row r="146" spans="2:20" s="1" customFormat="1" x14ac:dyDescent="0.25">
      <c r="B146" s="136" t="s">
        <v>10</v>
      </c>
      <c r="C146" s="136"/>
      <c r="D146" s="136"/>
      <c r="E146" s="136"/>
      <c r="F146" s="136"/>
      <c r="G146" s="136"/>
      <c r="H146" s="136"/>
      <c r="I146" s="136"/>
      <c r="J146" s="72"/>
      <c r="K146" s="73"/>
      <c r="L146" s="94">
        <f>SUM(J147:K158)</f>
        <v>464541387.26999998</v>
      </c>
      <c r="M146" s="94"/>
      <c r="N146" s="94"/>
      <c r="O146" s="94"/>
      <c r="P146" s="94"/>
      <c r="Q146" s="94"/>
      <c r="S146" s="7"/>
      <c r="T146" s="7"/>
    </row>
    <row r="147" spans="2:20" s="1" customFormat="1" x14ac:dyDescent="0.25">
      <c r="B147" s="75" t="s">
        <v>11</v>
      </c>
      <c r="C147" s="75"/>
      <c r="D147" s="75"/>
      <c r="E147" s="75"/>
      <c r="F147" s="75"/>
      <c r="G147" s="75"/>
      <c r="H147" s="75"/>
      <c r="I147" s="75"/>
      <c r="J147" s="84">
        <v>293379556</v>
      </c>
      <c r="K147" s="86"/>
      <c r="L147" s="361"/>
      <c r="M147" s="361"/>
      <c r="N147" s="361"/>
      <c r="O147" s="361"/>
      <c r="P147" s="361"/>
      <c r="Q147" s="362"/>
      <c r="S147" s="7"/>
      <c r="T147" s="7"/>
    </row>
    <row r="148" spans="2:20" s="1" customFormat="1" ht="16.5" customHeight="1" x14ac:dyDescent="0.25">
      <c r="B148" s="75" t="s">
        <v>297</v>
      </c>
      <c r="C148" s="75"/>
      <c r="D148" s="75"/>
      <c r="E148" s="75"/>
      <c r="F148" s="75"/>
      <c r="G148" s="75"/>
      <c r="H148" s="75"/>
      <c r="I148" s="75"/>
      <c r="J148" s="84">
        <v>11315433</v>
      </c>
      <c r="K148" s="86"/>
      <c r="L148" s="363"/>
      <c r="M148" s="363"/>
      <c r="N148" s="363"/>
      <c r="O148" s="363"/>
      <c r="P148" s="363"/>
      <c r="Q148" s="364"/>
      <c r="S148" s="7"/>
      <c r="T148" s="7"/>
    </row>
    <row r="149" spans="2:20" s="1" customFormat="1" ht="15.75" customHeight="1" x14ac:dyDescent="0.25">
      <c r="B149" s="75" t="s">
        <v>281</v>
      </c>
      <c r="C149" s="75"/>
      <c r="D149" s="75"/>
      <c r="E149" s="75"/>
      <c r="F149" s="75"/>
      <c r="G149" s="75"/>
      <c r="H149" s="75"/>
      <c r="I149" s="75"/>
      <c r="J149" s="84">
        <f>188161.77+745809.14+221896.74</f>
        <v>1155867.6499999999</v>
      </c>
      <c r="K149" s="86"/>
      <c r="L149" s="363"/>
      <c r="M149" s="363"/>
      <c r="N149" s="363"/>
      <c r="O149" s="363"/>
      <c r="P149" s="363"/>
      <c r="Q149" s="364"/>
      <c r="S149" s="7"/>
      <c r="T149" s="7"/>
    </row>
    <row r="150" spans="2:20" s="1" customFormat="1" ht="17.25" customHeight="1" x14ac:dyDescent="0.25">
      <c r="B150" s="55" t="s">
        <v>321</v>
      </c>
      <c r="C150" s="55"/>
      <c r="D150" s="55"/>
      <c r="E150" s="55"/>
      <c r="F150" s="55"/>
      <c r="G150" s="55"/>
      <c r="H150" s="55"/>
      <c r="I150" s="55"/>
      <c r="J150" s="351">
        <f>96.04+126.99</f>
        <v>223.03</v>
      </c>
      <c r="K150" s="352"/>
      <c r="L150" s="363"/>
      <c r="M150" s="363"/>
      <c r="N150" s="363"/>
      <c r="O150" s="363"/>
      <c r="P150" s="363"/>
      <c r="Q150" s="364"/>
      <c r="S150" s="7"/>
      <c r="T150" s="7"/>
    </row>
    <row r="151" spans="2:20" s="1" customFormat="1" ht="16.5" customHeight="1" x14ac:dyDescent="0.25">
      <c r="B151" s="75" t="s">
        <v>72</v>
      </c>
      <c r="C151" s="75"/>
      <c r="D151" s="75"/>
      <c r="E151" s="75"/>
      <c r="F151" s="75"/>
      <c r="G151" s="75"/>
      <c r="H151" s="75"/>
      <c r="I151" s="75"/>
      <c r="J151" s="84">
        <v>17303901</v>
      </c>
      <c r="K151" s="86"/>
      <c r="L151" s="363"/>
      <c r="M151" s="363"/>
      <c r="N151" s="363"/>
      <c r="O151" s="363"/>
      <c r="P151" s="363"/>
      <c r="Q151" s="364"/>
      <c r="S151" s="7"/>
      <c r="T151" s="7"/>
    </row>
    <row r="152" spans="2:20" s="1" customFormat="1" ht="16.5" customHeight="1" x14ac:dyDescent="0.25">
      <c r="B152" s="55" t="s">
        <v>282</v>
      </c>
      <c r="C152" s="55"/>
      <c r="D152" s="55"/>
      <c r="E152" s="55"/>
      <c r="F152" s="55"/>
      <c r="G152" s="55"/>
      <c r="H152" s="55"/>
      <c r="I152" s="55"/>
      <c r="J152" s="351">
        <f>742.53+423.78</f>
        <v>1166.31</v>
      </c>
      <c r="K152" s="352"/>
      <c r="L152" s="363"/>
      <c r="M152" s="363"/>
      <c r="N152" s="363"/>
      <c r="O152" s="363"/>
      <c r="P152" s="363"/>
      <c r="Q152" s="364"/>
      <c r="S152" s="7"/>
      <c r="T152" s="7"/>
    </row>
    <row r="153" spans="2:20" s="1" customFormat="1" ht="16.5" customHeight="1" x14ac:dyDescent="0.25">
      <c r="B153" s="75" t="s">
        <v>73</v>
      </c>
      <c r="C153" s="75"/>
      <c r="D153" s="75"/>
      <c r="E153" s="75"/>
      <c r="F153" s="75"/>
      <c r="G153" s="75"/>
      <c r="H153" s="75"/>
      <c r="I153" s="75"/>
      <c r="J153" s="84">
        <v>129165688</v>
      </c>
      <c r="K153" s="86"/>
      <c r="L153" s="363"/>
      <c r="M153" s="363"/>
      <c r="N153" s="363"/>
      <c r="O153" s="363"/>
      <c r="P153" s="363"/>
      <c r="Q153" s="364"/>
      <c r="S153" s="7"/>
      <c r="T153" s="7"/>
    </row>
    <row r="154" spans="2:20" s="1" customFormat="1" ht="16.5" customHeight="1" x14ac:dyDescent="0.25">
      <c r="B154" s="75" t="s">
        <v>283</v>
      </c>
      <c r="C154" s="75"/>
      <c r="D154" s="75"/>
      <c r="E154" s="75"/>
      <c r="F154" s="75"/>
      <c r="G154" s="75"/>
      <c r="H154" s="75"/>
      <c r="I154" s="75"/>
      <c r="J154" s="84">
        <f>1813.34+10629.34</f>
        <v>12442.68</v>
      </c>
      <c r="K154" s="86"/>
      <c r="L154" s="363"/>
      <c r="M154" s="363"/>
      <c r="N154" s="363"/>
      <c r="O154" s="363"/>
      <c r="P154" s="363"/>
      <c r="Q154" s="364"/>
      <c r="S154" s="7"/>
      <c r="T154" s="7"/>
    </row>
    <row r="155" spans="2:20" s="1" customFormat="1" x14ac:dyDescent="0.25">
      <c r="B155" s="75" t="s">
        <v>74</v>
      </c>
      <c r="C155" s="75"/>
      <c r="D155" s="75"/>
      <c r="E155" s="75"/>
      <c r="F155" s="75"/>
      <c r="G155" s="75"/>
      <c r="H155" s="75"/>
      <c r="I155" s="75"/>
      <c r="J155" s="84">
        <v>12206274</v>
      </c>
      <c r="K155" s="86"/>
      <c r="L155" s="363"/>
      <c r="M155" s="363"/>
      <c r="N155" s="363"/>
      <c r="O155" s="363"/>
      <c r="P155" s="363"/>
      <c r="Q155" s="364"/>
      <c r="S155" s="7"/>
      <c r="T155" s="7"/>
    </row>
    <row r="156" spans="2:20" s="1" customFormat="1" x14ac:dyDescent="0.25">
      <c r="B156" s="75" t="s">
        <v>284</v>
      </c>
      <c r="C156" s="75"/>
      <c r="D156" s="75"/>
      <c r="E156" s="75"/>
      <c r="F156" s="75"/>
      <c r="G156" s="75"/>
      <c r="H156" s="75"/>
      <c r="I156" s="75"/>
      <c r="J156" s="84">
        <f>664.42+139.62</f>
        <v>804.04</v>
      </c>
      <c r="K156" s="86"/>
      <c r="L156" s="363"/>
      <c r="M156" s="363"/>
      <c r="N156" s="363"/>
      <c r="O156" s="363"/>
      <c r="P156" s="363"/>
      <c r="Q156" s="364"/>
      <c r="S156" s="7"/>
      <c r="T156" s="7"/>
    </row>
    <row r="157" spans="2:20" s="1" customFormat="1" hidden="1" x14ac:dyDescent="0.25">
      <c r="B157" s="75" t="s">
        <v>350</v>
      </c>
      <c r="C157" s="75"/>
      <c r="D157" s="75"/>
      <c r="E157" s="75"/>
      <c r="F157" s="75"/>
      <c r="G157" s="75"/>
      <c r="H157" s="75"/>
      <c r="I157" s="75"/>
      <c r="J157" s="120">
        <v>0</v>
      </c>
      <c r="K157" s="120"/>
      <c r="L157" s="363"/>
      <c r="M157" s="363"/>
      <c r="N157" s="363"/>
      <c r="O157" s="363"/>
      <c r="P157" s="363"/>
      <c r="Q157" s="364"/>
      <c r="S157" s="7"/>
      <c r="T157" s="7"/>
    </row>
    <row r="158" spans="2:20" s="1" customFormat="1" ht="27.75" customHeight="1" x14ac:dyDescent="0.25">
      <c r="B158" s="55" t="s">
        <v>351</v>
      </c>
      <c r="C158" s="55"/>
      <c r="D158" s="55"/>
      <c r="E158" s="55"/>
      <c r="F158" s="55"/>
      <c r="G158" s="55"/>
      <c r="H158" s="55"/>
      <c r="I158" s="55"/>
      <c r="J158" s="353">
        <f>0.12+31.44</f>
        <v>31.560000000000002</v>
      </c>
      <c r="K158" s="354"/>
      <c r="L158" s="365"/>
      <c r="M158" s="365"/>
      <c r="N158" s="365"/>
      <c r="O158" s="365"/>
      <c r="P158" s="365"/>
      <c r="Q158" s="366"/>
      <c r="S158" s="7"/>
      <c r="T158" s="7"/>
    </row>
    <row r="159" spans="2:20" s="1" customFormat="1" x14ac:dyDescent="0.25">
      <c r="B159" s="136" t="s">
        <v>12</v>
      </c>
      <c r="C159" s="136"/>
      <c r="D159" s="136"/>
      <c r="E159" s="136"/>
      <c r="F159" s="136"/>
      <c r="G159" s="136"/>
      <c r="H159" s="136"/>
      <c r="I159" s="136"/>
      <c r="J159" s="310"/>
      <c r="K159" s="310"/>
      <c r="L159" s="94">
        <f>SUM(J160:K162)</f>
        <v>165483789.41</v>
      </c>
      <c r="M159" s="94"/>
      <c r="N159" s="94"/>
      <c r="O159" s="94"/>
      <c r="P159" s="94"/>
      <c r="Q159" s="94"/>
      <c r="S159" s="7"/>
      <c r="T159" s="7"/>
    </row>
    <row r="160" spans="2:20" s="1" customFormat="1" ht="37.5" customHeight="1" x14ac:dyDescent="0.25">
      <c r="B160" s="55" t="s">
        <v>347</v>
      </c>
      <c r="C160" s="55"/>
      <c r="D160" s="55"/>
      <c r="E160" s="55"/>
      <c r="F160" s="55"/>
      <c r="G160" s="55"/>
      <c r="H160" s="55"/>
      <c r="I160" s="55"/>
      <c r="J160" s="120">
        <v>40420742</v>
      </c>
      <c r="K160" s="120"/>
      <c r="L160" s="120"/>
      <c r="M160" s="120"/>
      <c r="N160" s="120"/>
      <c r="O160" s="120"/>
      <c r="P160" s="120"/>
      <c r="Q160" s="120"/>
      <c r="S160" s="7"/>
      <c r="T160" s="7"/>
    </row>
    <row r="161" spans="2:20" s="1" customFormat="1" ht="30.75" customHeight="1" x14ac:dyDescent="0.25">
      <c r="B161" s="358" t="s">
        <v>345</v>
      </c>
      <c r="C161" s="359"/>
      <c r="D161" s="359"/>
      <c r="E161" s="359"/>
      <c r="F161" s="359"/>
      <c r="G161" s="359"/>
      <c r="H161" s="359"/>
      <c r="I161" s="360"/>
      <c r="J161" s="84">
        <f>4390.95+22.46</f>
        <v>4413.41</v>
      </c>
      <c r="K161" s="86"/>
      <c r="L161" s="120"/>
      <c r="M161" s="120"/>
      <c r="N161" s="120"/>
      <c r="O161" s="120"/>
      <c r="P161" s="120"/>
      <c r="Q161" s="120"/>
      <c r="S161" s="7"/>
      <c r="T161" s="7"/>
    </row>
    <row r="162" spans="2:20" s="1" customFormat="1" ht="30.75" customHeight="1" x14ac:dyDescent="0.25">
      <c r="B162" s="55" t="s">
        <v>348</v>
      </c>
      <c r="C162" s="55"/>
      <c r="D162" s="55"/>
      <c r="E162" s="55"/>
      <c r="F162" s="55"/>
      <c r="G162" s="55"/>
      <c r="H162" s="55"/>
      <c r="I162" s="55"/>
      <c r="J162" s="120">
        <v>125058634</v>
      </c>
      <c r="K162" s="120"/>
      <c r="L162" s="120"/>
      <c r="M162" s="120"/>
      <c r="N162" s="120"/>
      <c r="O162" s="120"/>
      <c r="P162" s="120"/>
      <c r="Q162" s="120"/>
      <c r="S162" s="7"/>
      <c r="T162" s="7"/>
    </row>
    <row r="163" spans="2:20" s="1" customFormat="1" x14ac:dyDescent="0.25">
      <c r="B163" s="136" t="s">
        <v>13</v>
      </c>
      <c r="C163" s="136"/>
      <c r="D163" s="136"/>
      <c r="E163" s="136"/>
      <c r="F163" s="136"/>
      <c r="G163" s="136"/>
      <c r="H163" s="136"/>
      <c r="I163" s="136"/>
      <c r="J163" s="310"/>
      <c r="K163" s="310"/>
      <c r="L163" s="94">
        <f>SUM(J164:K169)</f>
        <v>2762813.26</v>
      </c>
      <c r="M163" s="94"/>
      <c r="N163" s="94"/>
      <c r="O163" s="94"/>
      <c r="P163" s="94"/>
      <c r="Q163" s="94"/>
      <c r="S163" s="7"/>
      <c r="T163" s="7"/>
    </row>
    <row r="164" spans="2:20" s="1" customFormat="1" hidden="1" x14ac:dyDescent="0.25">
      <c r="B164" s="75" t="s">
        <v>303</v>
      </c>
      <c r="C164" s="75"/>
      <c r="D164" s="75"/>
      <c r="E164" s="75"/>
      <c r="F164" s="75"/>
      <c r="G164" s="75"/>
      <c r="H164" s="75"/>
      <c r="I164" s="75"/>
      <c r="J164" s="120">
        <v>0</v>
      </c>
      <c r="K164" s="120"/>
      <c r="L164" s="120"/>
      <c r="M164" s="120"/>
      <c r="N164" s="120"/>
      <c r="O164" s="120"/>
      <c r="P164" s="120"/>
      <c r="Q164" s="120"/>
      <c r="S164" s="7"/>
      <c r="T164" s="7"/>
    </row>
    <row r="165" spans="2:20" s="1" customFormat="1" hidden="1" x14ac:dyDescent="0.25">
      <c r="B165" s="75" t="s">
        <v>311</v>
      </c>
      <c r="C165" s="75"/>
      <c r="D165" s="75"/>
      <c r="E165" s="75"/>
      <c r="F165" s="75"/>
      <c r="G165" s="75"/>
      <c r="H165" s="75"/>
      <c r="I165" s="75"/>
      <c r="J165" s="120">
        <v>0</v>
      </c>
      <c r="K165" s="120"/>
      <c r="L165" s="120"/>
      <c r="M165" s="120"/>
      <c r="N165" s="120"/>
      <c r="O165" s="120"/>
      <c r="P165" s="120"/>
      <c r="Q165" s="120"/>
      <c r="S165" s="7"/>
      <c r="T165" s="7"/>
    </row>
    <row r="166" spans="2:20" s="1" customFormat="1" ht="15" hidden="1" customHeight="1" x14ac:dyDescent="0.25">
      <c r="B166" s="75" t="s">
        <v>194</v>
      </c>
      <c r="C166" s="75"/>
      <c r="D166" s="75"/>
      <c r="E166" s="75"/>
      <c r="F166" s="75"/>
      <c r="G166" s="75"/>
      <c r="H166" s="75"/>
      <c r="I166" s="75"/>
      <c r="J166" s="120">
        <v>0</v>
      </c>
      <c r="K166" s="120"/>
      <c r="L166" s="120"/>
      <c r="M166" s="120"/>
      <c r="N166" s="120"/>
      <c r="O166" s="120"/>
      <c r="P166" s="120"/>
      <c r="Q166" s="120"/>
      <c r="S166" s="7"/>
      <c r="T166" s="7"/>
    </row>
    <row r="167" spans="2:20" s="1" customFormat="1" ht="15" hidden="1" customHeight="1" x14ac:dyDescent="0.25">
      <c r="B167" s="75" t="s">
        <v>319</v>
      </c>
      <c r="C167" s="75"/>
      <c r="D167" s="75"/>
      <c r="E167" s="75"/>
      <c r="F167" s="75"/>
      <c r="G167" s="75"/>
      <c r="H167" s="75"/>
      <c r="I167" s="75"/>
      <c r="J167" s="120">
        <v>0</v>
      </c>
      <c r="K167" s="120"/>
      <c r="L167" s="120"/>
      <c r="M167" s="120"/>
      <c r="N167" s="120"/>
      <c r="O167" s="120"/>
      <c r="P167" s="120"/>
      <c r="Q167" s="120"/>
      <c r="S167" s="7"/>
      <c r="T167" s="7"/>
    </row>
    <row r="168" spans="2:20" s="1" customFormat="1" x14ac:dyDescent="0.25">
      <c r="B168" s="75" t="s">
        <v>295</v>
      </c>
      <c r="C168" s="75"/>
      <c r="D168" s="75"/>
      <c r="E168" s="75"/>
      <c r="F168" s="75"/>
      <c r="G168" s="75"/>
      <c r="H168" s="75"/>
      <c r="I168" s="75"/>
      <c r="J168" s="120">
        <v>2759284</v>
      </c>
      <c r="K168" s="120"/>
      <c r="L168" s="120"/>
      <c r="M168" s="120"/>
      <c r="N168" s="120"/>
      <c r="O168" s="120"/>
      <c r="P168" s="120"/>
      <c r="Q168" s="120"/>
      <c r="S168" s="7"/>
      <c r="T168" s="7"/>
    </row>
    <row r="169" spans="2:20" s="1" customFormat="1" x14ac:dyDescent="0.25">
      <c r="B169" s="75" t="s">
        <v>285</v>
      </c>
      <c r="C169" s="75"/>
      <c r="D169" s="75"/>
      <c r="E169" s="75"/>
      <c r="F169" s="75"/>
      <c r="G169" s="75"/>
      <c r="H169" s="75"/>
      <c r="I169" s="75"/>
      <c r="J169" s="120">
        <v>3529.26</v>
      </c>
      <c r="K169" s="120"/>
      <c r="L169" s="120"/>
      <c r="M169" s="120"/>
      <c r="N169" s="120"/>
      <c r="O169" s="120"/>
      <c r="P169" s="120"/>
      <c r="Q169" s="120"/>
      <c r="S169" s="7"/>
      <c r="T169" s="7"/>
    </row>
    <row r="170" spans="2:20" s="1" customFormat="1" x14ac:dyDescent="0.25">
      <c r="B170" s="136" t="s">
        <v>41</v>
      </c>
      <c r="C170" s="136"/>
      <c r="D170" s="136"/>
      <c r="E170" s="136"/>
      <c r="F170" s="136"/>
      <c r="G170" s="136"/>
      <c r="H170" s="136"/>
      <c r="I170" s="136"/>
      <c r="J170" s="310"/>
      <c r="K170" s="310"/>
      <c r="L170" s="94">
        <f>SUM(J171:K176)</f>
        <v>88926.14</v>
      </c>
      <c r="M170" s="94"/>
      <c r="N170" s="94"/>
      <c r="O170" s="94"/>
      <c r="P170" s="94"/>
      <c r="Q170" s="94"/>
      <c r="S170" s="7"/>
      <c r="T170" s="7"/>
    </row>
    <row r="171" spans="2:20" s="1" customFormat="1" ht="15.75" hidden="1" customHeight="1" x14ac:dyDescent="0.25">
      <c r="B171" s="75" t="s">
        <v>42</v>
      </c>
      <c r="C171" s="75"/>
      <c r="D171" s="75"/>
      <c r="E171" s="75"/>
      <c r="F171" s="75"/>
      <c r="G171" s="75"/>
      <c r="H171" s="75"/>
      <c r="I171" s="75"/>
      <c r="J171" s="120">
        <v>0</v>
      </c>
      <c r="K171" s="120"/>
      <c r="L171" s="120"/>
      <c r="M171" s="120"/>
      <c r="N171" s="120"/>
      <c r="O171" s="120"/>
      <c r="P171" s="120"/>
      <c r="Q171" s="120"/>
      <c r="S171" s="7"/>
      <c r="T171" s="7"/>
    </row>
    <row r="172" spans="2:20" s="1" customFormat="1" ht="16.5" hidden="1" customHeight="1" x14ac:dyDescent="0.25">
      <c r="B172" s="75" t="s">
        <v>43</v>
      </c>
      <c r="C172" s="75"/>
      <c r="D172" s="75"/>
      <c r="E172" s="75"/>
      <c r="F172" s="75"/>
      <c r="G172" s="75"/>
      <c r="H172" s="75"/>
      <c r="I172" s="75"/>
      <c r="J172" s="120">
        <v>0</v>
      </c>
      <c r="K172" s="120"/>
      <c r="L172" s="120"/>
      <c r="M172" s="120"/>
      <c r="N172" s="120"/>
      <c r="O172" s="120"/>
      <c r="P172" s="120"/>
      <c r="Q172" s="120"/>
      <c r="S172" s="7"/>
      <c r="T172" s="7"/>
    </row>
    <row r="173" spans="2:20" s="1" customFormat="1" ht="16.5" customHeight="1" x14ac:dyDescent="0.25">
      <c r="B173" s="75" t="s">
        <v>54</v>
      </c>
      <c r="C173" s="75"/>
      <c r="D173" s="75"/>
      <c r="E173" s="75"/>
      <c r="F173" s="75"/>
      <c r="G173" s="75"/>
      <c r="H173" s="75"/>
      <c r="I173" s="75"/>
      <c r="J173" s="120">
        <v>80432.55</v>
      </c>
      <c r="K173" s="120"/>
      <c r="L173" s="120"/>
      <c r="M173" s="120"/>
      <c r="N173" s="120"/>
      <c r="O173" s="120"/>
      <c r="P173" s="120"/>
      <c r="Q173" s="120"/>
      <c r="S173" s="7"/>
      <c r="T173" s="7"/>
    </row>
    <row r="174" spans="2:20" s="1" customFormat="1" ht="17.25" hidden="1" customHeight="1" x14ac:dyDescent="0.25">
      <c r="B174" s="75" t="s">
        <v>71</v>
      </c>
      <c r="C174" s="75"/>
      <c r="D174" s="75"/>
      <c r="E174" s="75"/>
      <c r="F174" s="75"/>
      <c r="G174" s="75"/>
      <c r="H174" s="75"/>
      <c r="I174" s="75"/>
      <c r="J174" s="120">
        <v>0</v>
      </c>
      <c r="K174" s="120"/>
      <c r="L174" s="120"/>
      <c r="M174" s="120"/>
      <c r="N174" s="120"/>
      <c r="O174" s="120"/>
      <c r="P174" s="120"/>
      <c r="Q174" s="120"/>
      <c r="S174" s="7"/>
      <c r="T174" s="7"/>
    </row>
    <row r="175" spans="2:20" s="1" customFormat="1" ht="18" customHeight="1" x14ac:dyDescent="0.25">
      <c r="B175" s="75" t="s">
        <v>51</v>
      </c>
      <c r="C175" s="75"/>
      <c r="D175" s="75"/>
      <c r="E175" s="75"/>
      <c r="F175" s="75"/>
      <c r="G175" s="75"/>
      <c r="H175" s="75"/>
      <c r="I175" s="75"/>
      <c r="J175" s="120">
        <v>2253.59</v>
      </c>
      <c r="K175" s="120"/>
      <c r="L175" s="120"/>
      <c r="M175" s="120"/>
      <c r="N175" s="120"/>
      <c r="O175" s="120"/>
      <c r="P175" s="120"/>
      <c r="Q175" s="120"/>
      <c r="S175" s="7"/>
      <c r="T175" s="7"/>
    </row>
    <row r="176" spans="2:20" s="1" customFormat="1" ht="16.5" customHeight="1" x14ac:dyDescent="0.25">
      <c r="B176" s="75" t="s">
        <v>44</v>
      </c>
      <c r="C176" s="75"/>
      <c r="D176" s="75"/>
      <c r="E176" s="75"/>
      <c r="F176" s="75"/>
      <c r="G176" s="75"/>
      <c r="H176" s="75"/>
      <c r="I176" s="75"/>
      <c r="J176" s="120">
        <v>6240</v>
      </c>
      <c r="K176" s="120"/>
      <c r="L176" s="120"/>
      <c r="M176" s="120"/>
      <c r="N176" s="120"/>
      <c r="O176" s="120"/>
      <c r="P176" s="120"/>
      <c r="Q176" s="120"/>
      <c r="S176" s="7"/>
      <c r="T176" s="7"/>
    </row>
    <row r="177" spans="2:20" s="1" customFormat="1" x14ac:dyDescent="0.25">
      <c r="B177" s="136" t="s">
        <v>193</v>
      </c>
      <c r="C177" s="136"/>
      <c r="D177" s="136"/>
      <c r="E177" s="136"/>
      <c r="F177" s="136"/>
      <c r="G177" s="136"/>
      <c r="H177" s="136"/>
      <c r="I177" s="136"/>
      <c r="J177" s="310"/>
      <c r="K177" s="310"/>
      <c r="L177" s="94">
        <f>SUM(J178:K183)</f>
        <v>79927525.810000002</v>
      </c>
      <c r="M177" s="94"/>
      <c r="N177" s="94"/>
      <c r="O177" s="94"/>
      <c r="P177" s="94"/>
      <c r="Q177" s="94"/>
      <c r="S177" s="7"/>
      <c r="T177" s="7"/>
    </row>
    <row r="178" spans="2:20" s="1" customFormat="1" ht="33.75" customHeight="1" x14ac:dyDescent="0.25">
      <c r="B178" s="55" t="s">
        <v>352</v>
      </c>
      <c r="C178" s="55"/>
      <c r="D178" s="55"/>
      <c r="E178" s="55"/>
      <c r="F178" s="55"/>
      <c r="G178" s="55"/>
      <c r="H178" s="55"/>
      <c r="I178" s="55"/>
      <c r="J178" s="120">
        <v>69104197</v>
      </c>
      <c r="K178" s="120"/>
      <c r="L178" s="404"/>
      <c r="M178" s="361"/>
      <c r="N178" s="361"/>
      <c r="O178" s="361"/>
      <c r="P178" s="361"/>
      <c r="Q178" s="362"/>
      <c r="S178" s="7"/>
      <c r="T178" s="7"/>
    </row>
    <row r="179" spans="2:20" s="1" customFormat="1" ht="18" customHeight="1" x14ac:dyDescent="0.25">
      <c r="B179" s="75" t="s">
        <v>322</v>
      </c>
      <c r="C179" s="75"/>
      <c r="D179" s="75"/>
      <c r="E179" s="75"/>
      <c r="F179" s="75"/>
      <c r="G179" s="75"/>
      <c r="H179" s="75"/>
      <c r="I179" s="75"/>
      <c r="J179" s="120">
        <f>57571.62+223941.71+33057.39</f>
        <v>314570.72000000003</v>
      </c>
      <c r="K179" s="120"/>
      <c r="L179" s="405"/>
      <c r="M179" s="363"/>
      <c r="N179" s="363"/>
      <c r="O179" s="363"/>
      <c r="P179" s="363"/>
      <c r="Q179" s="364"/>
      <c r="S179" s="7"/>
      <c r="T179" s="7"/>
    </row>
    <row r="180" spans="2:20" s="1" customFormat="1" ht="28.5" customHeight="1" x14ac:dyDescent="0.25">
      <c r="B180" s="55" t="s">
        <v>323</v>
      </c>
      <c r="C180" s="55"/>
      <c r="D180" s="55"/>
      <c r="E180" s="55"/>
      <c r="F180" s="55"/>
      <c r="G180" s="55"/>
      <c r="H180" s="55"/>
      <c r="I180" s="55"/>
      <c r="J180" s="120">
        <v>10507381</v>
      </c>
      <c r="K180" s="120"/>
      <c r="L180" s="405"/>
      <c r="M180" s="363"/>
      <c r="N180" s="363"/>
      <c r="O180" s="363"/>
      <c r="P180" s="363"/>
      <c r="Q180" s="364"/>
      <c r="S180" s="7"/>
      <c r="T180" s="7"/>
    </row>
    <row r="181" spans="2:20" s="1" customFormat="1" ht="16.5" customHeight="1" x14ac:dyDescent="0.25">
      <c r="B181" s="75" t="s">
        <v>53</v>
      </c>
      <c r="C181" s="75"/>
      <c r="D181" s="75"/>
      <c r="E181" s="75"/>
      <c r="F181" s="75"/>
      <c r="G181" s="75"/>
      <c r="H181" s="75"/>
      <c r="I181" s="75"/>
      <c r="J181" s="120">
        <f>655.75+542.14+179.2</f>
        <v>1377.09</v>
      </c>
      <c r="K181" s="120"/>
      <c r="L181" s="406"/>
      <c r="M181" s="365"/>
      <c r="N181" s="365"/>
      <c r="O181" s="365"/>
      <c r="P181" s="365"/>
      <c r="Q181" s="366"/>
      <c r="S181" s="7"/>
      <c r="T181" s="7"/>
    </row>
    <row r="182" spans="2:20" s="1" customFormat="1" hidden="1" x14ac:dyDescent="0.25">
      <c r="B182" s="75" t="s">
        <v>346</v>
      </c>
      <c r="C182" s="75"/>
      <c r="D182" s="75"/>
      <c r="E182" s="75"/>
      <c r="F182" s="75"/>
      <c r="G182" s="75"/>
      <c r="H182" s="75"/>
      <c r="I182" s="75"/>
      <c r="J182" s="120">
        <v>0</v>
      </c>
      <c r="K182" s="120"/>
      <c r="L182" s="84"/>
      <c r="M182" s="85"/>
      <c r="N182" s="85"/>
      <c r="O182" s="85"/>
      <c r="P182" s="85"/>
      <c r="Q182" s="86"/>
      <c r="S182" s="7"/>
      <c r="T182" s="7"/>
    </row>
    <row r="183" spans="2:20" s="1" customFormat="1" ht="15" hidden="1" customHeight="1" x14ac:dyDescent="0.25">
      <c r="B183" s="55" t="s">
        <v>296</v>
      </c>
      <c r="C183" s="55"/>
      <c r="D183" s="55"/>
      <c r="E183" s="55"/>
      <c r="F183" s="55"/>
      <c r="G183" s="55"/>
      <c r="H183" s="55"/>
      <c r="I183" s="55"/>
      <c r="J183" s="120">
        <v>0</v>
      </c>
      <c r="K183" s="120"/>
      <c r="L183" s="26"/>
      <c r="M183" s="26"/>
      <c r="N183" s="26"/>
      <c r="O183" s="26"/>
      <c r="P183" s="26"/>
      <c r="Q183" s="26"/>
      <c r="S183" s="7"/>
      <c r="T183" s="7"/>
    </row>
    <row r="184" spans="2:20" s="1" customFormat="1" x14ac:dyDescent="0.25">
      <c r="B184" s="136" t="s">
        <v>313</v>
      </c>
      <c r="C184" s="136"/>
      <c r="D184" s="136"/>
      <c r="E184" s="136"/>
      <c r="F184" s="136"/>
      <c r="G184" s="136"/>
      <c r="H184" s="136"/>
      <c r="I184" s="136"/>
      <c r="J184" s="310"/>
      <c r="K184" s="310"/>
      <c r="L184" s="94">
        <f>SUM(J185:K189)</f>
        <v>10726682.83</v>
      </c>
      <c r="M184" s="94"/>
      <c r="N184" s="94"/>
      <c r="O184" s="94"/>
      <c r="P184" s="94"/>
      <c r="Q184" s="94"/>
      <c r="S184" s="7"/>
      <c r="T184" s="7"/>
    </row>
    <row r="185" spans="2:20" s="1" customFormat="1" ht="31.5" hidden="1" customHeight="1" x14ac:dyDescent="0.25">
      <c r="B185" s="55" t="s">
        <v>304</v>
      </c>
      <c r="C185" s="55"/>
      <c r="D185" s="55"/>
      <c r="E185" s="55"/>
      <c r="F185" s="55"/>
      <c r="G185" s="55"/>
      <c r="H185" s="55"/>
      <c r="I185" s="55"/>
      <c r="J185" s="120">
        <v>0</v>
      </c>
      <c r="K185" s="120"/>
      <c r="L185" s="120"/>
      <c r="M185" s="120"/>
      <c r="N185" s="120"/>
      <c r="O185" s="120"/>
      <c r="P185" s="120"/>
      <c r="Q185" s="120"/>
      <c r="S185" s="7"/>
      <c r="T185" s="7"/>
    </row>
    <row r="186" spans="2:20" s="1" customFormat="1" ht="28.5" customHeight="1" x14ac:dyDescent="0.25">
      <c r="B186" s="55" t="s">
        <v>324</v>
      </c>
      <c r="C186" s="55"/>
      <c r="D186" s="55"/>
      <c r="E186" s="55"/>
      <c r="F186" s="55"/>
      <c r="G186" s="55"/>
      <c r="H186" s="55"/>
      <c r="I186" s="55"/>
      <c r="J186" s="120">
        <v>3759126.07</v>
      </c>
      <c r="K186" s="120"/>
      <c r="L186" s="120"/>
      <c r="M186" s="120"/>
      <c r="N186" s="120"/>
      <c r="O186" s="120"/>
      <c r="P186" s="120"/>
      <c r="Q186" s="120"/>
      <c r="S186" s="7"/>
      <c r="T186" s="7"/>
    </row>
    <row r="187" spans="2:20" s="1" customFormat="1" ht="26.25" customHeight="1" x14ac:dyDescent="0.25">
      <c r="B187" s="55" t="s">
        <v>169</v>
      </c>
      <c r="C187" s="55"/>
      <c r="D187" s="55"/>
      <c r="E187" s="55"/>
      <c r="F187" s="55"/>
      <c r="G187" s="55"/>
      <c r="H187" s="55"/>
      <c r="I187" s="55"/>
      <c r="J187" s="120">
        <f>416.99+668.82+15.08</f>
        <v>1100.8899999999999</v>
      </c>
      <c r="K187" s="120"/>
      <c r="L187" s="120"/>
      <c r="M187" s="120"/>
      <c r="N187" s="120"/>
      <c r="O187" s="120"/>
      <c r="P187" s="120"/>
      <c r="Q187" s="120"/>
      <c r="S187" s="7"/>
      <c r="T187" s="7"/>
    </row>
    <row r="188" spans="2:20" s="1" customFormat="1" ht="28.5" customHeight="1" x14ac:dyDescent="0.25">
      <c r="B188" s="55" t="s">
        <v>325</v>
      </c>
      <c r="C188" s="55"/>
      <c r="D188" s="55"/>
      <c r="E188" s="55"/>
      <c r="F188" s="55"/>
      <c r="G188" s="55"/>
      <c r="H188" s="55"/>
      <c r="I188" s="55"/>
      <c r="J188" s="120">
        <v>6964394</v>
      </c>
      <c r="K188" s="120"/>
      <c r="L188" s="120"/>
      <c r="M188" s="120"/>
      <c r="N188" s="120"/>
      <c r="O188" s="120"/>
      <c r="P188" s="120"/>
      <c r="Q188" s="120"/>
      <c r="S188" s="7"/>
      <c r="T188" s="7"/>
    </row>
    <row r="189" spans="2:20" s="1" customFormat="1" ht="26.25" customHeight="1" x14ac:dyDescent="0.25">
      <c r="B189" s="55" t="s">
        <v>170</v>
      </c>
      <c r="C189" s="55"/>
      <c r="D189" s="55"/>
      <c r="E189" s="55"/>
      <c r="F189" s="55"/>
      <c r="G189" s="55"/>
      <c r="H189" s="55"/>
      <c r="I189" s="55"/>
      <c r="J189" s="120">
        <f>1705.56+326.43+29.88</f>
        <v>2061.87</v>
      </c>
      <c r="K189" s="120"/>
      <c r="L189" s="120"/>
      <c r="M189" s="120"/>
      <c r="N189" s="120"/>
      <c r="O189" s="120"/>
      <c r="P189" s="120"/>
      <c r="Q189" s="120"/>
      <c r="S189" s="7"/>
      <c r="T189" s="7"/>
    </row>
    <row r="190" spans="2:20" s="1" customFormat="1" ht="16.5" customHeight="1" x14ac:dyDescent="0.25">
      <c r="B190" s="123" t="s">
        <v>2</v>
      </c>
      <c r="C190" s="123"/>
      <c r="D190" s="123"/>
      <c r="E190" s="123"/>
      <c r="F190" s="123"/>
      <c r="G190" s="123"/>
      <c r="H190" s="123"/>
      <c r="I190" s="123"/>
      <c r="J190" s="92"/>
      <c r="K190" s="92"/>
      <c r="L190" s="350">
        <f>+L184+L177+L170+L163+L159+L146</f>
        <v>723531124.72000003</v>
      </c>
      <c r="M190" s="350"/>
      <c r="N190" s="350"/>
      <c r="O190" s="350"/>
      <c r="P190" s="350"/>
      <c r="Q190" s="350"/>
      <c r="S190" s="7"/>
      <c r="T190" s="7"/>
    </row>
    <row r="191" spans="2:20" s="1" customFormat="1" x14ac:dyDescent="0.25">
      <c r="B191" s="136" t="s">
        <v>14</v>
      </c>
      <c r="C191" s="136"/>
      <c r="D191" s="136"/>
      <c r="E191" s="136"/>
      <c r="F191" s="136"/>
      <c r="G191" s="136"/>
      <c r="H191" s="136"/>
      <c r="I191" s="136"/>
      <c r="J191" s="317">
        <f>+L190+L143</f>
        <v>949478420.00999999</v>
      </c>
      <c r="K191" s="318"/>
      <c r="L191" s="318"/>
      <c r="M191" s="318"/>
      <c r="N191" s="318"/>
      <c r="O191" s="318"/>
      <c r="P191" s="318"/>
      <c r="Q191" s="319"/>
      <c r="S191" s="7"/>
      <c r="T191" s="7"/>
    </row>
    <row r="192" spans="2:20" s="1" customFormat="1" ht="48" customHeight="1" x14ac:dyDescent="0.25">
      <c r="B192" s="314" t="s">
        <v>395</v>
      </c>
      <c r="C192" s="184"/>
      <c r="D192" s="184"/>
      <c r="E192" s="184"/>
      <c r="F192" s="184"/>
      <c r="G192" s="184"/>
      <c r="H192" s="184"/>
      <c r="I192" s="184"/>
      <c r="J192" s="184"/>
      <c r="K192" s="184"/>
      <c r="L192" s="184"/>
      <c r="M192" s="184"/>
      <c r="N192" s="184"/>
      <c r="O192" s="184"/>
      <c r="P192" s="184"/>
      <c r="Q192" s="213"/>
      <c r="S192" s="7"/>
      <c r="T192" s="7"/>
    </row>
    <row r="193" spans="2:20" s="1" customFormat="1" x14ac:dyDescent="0.25">
      <c r="B193" s="125"/>
      <c r="C193" s="126"/>
      <c r="D193" s="126"/>
      <c r="E193" s="126"/>
      <c r="F193" s="126"/>
      <c r="G193" s="126"/>
      <c r="H193" s="126"/>
      <c r="I193" s="126"/>
      <c r="J193" s="126"/>
      <c r="K193" s="126"/>
      <c r="L193" s="126"/>
      <c r="M193" s="126"/>
      <c r="N193" s="126"/>
      <c r="O193" s="126"/>
      <c r="P193" s="126"/>
      <c r="Q193" s="127"/>
      <c r="S193" s="7"/>
      <c r="T193" s="7"/>
    </row>
    <row r="194" spans="2:20" s="1" customFormat="1" ht="15.75" x14ac:dyDescent="0.25">
      <c r="B194" s="275" t="s">
        <v>176</v>
      </c>
      <c r="C194" s="275"/>
      <c r="D194" s="275"/>
      <c r="E194" s="275"/>
      <c r="F194" s="275"/>
      <c r="G194" s="275"/>
      <c r="H194" s="275"/>
      <c r="I194" s="275"/>
      <c r="J194" s="275"/>
      <c r="K194" s="275"/>
      <c r="L194" s="275"/>
      <c r="M194" s="275"/>
      <c r="N194" s="275"/>
      <c r="O194" s="275"/>
      <c r="P194" s="275"/>
      <c r="Q194" s="275"/>
      <c r="S194" s="7"/>
      <c r="T194" s="7"/>
    </row>
    <row r="195" spans="2:20" s="1" customFormat="1" ht="12.75" customHeight="1" x14ac:dyDescent="0.25">
      <c r="B195" s="246"/>
      <c r="C195" s="247"/>
      <c r="D195" s="247"/>
      <c r="E195" s="247"/>
      <c r="F195" s="247"/>
      <c r="G195" s="247"/>
      <c r="H195" s="247"/>
      <c r="I195" s="247"/>
      <c r="J195" s="247"/>
      <c r="K195" s="247"/>
      <c r="L195" s="247"/>
      <c r="M195" s="247"/>
      <c r="N195" s="247"/>
      <c r="O195" s="247"/>
      <c r="P195" s="247"/>
      <c r="Q195" s="248"/>
      <c r="S195" s="7"/>
      <c r="T195" s="7"/>
    </row>
    <row r="196" spans="2:20" s="1" customFormat="1" ht="50.25" customHeight="1" x14ac:dyDescent="0.25">
      <c r="B196" s="333" t="s">
        <v>357</v>
      </c>
      <c r="C196" s="334"/>
      <c r="D196" s="334"/>
      <c r="E196" s="334"/>
      <c r="F196" s="334"/>
      <c r="G196" s="334"/>
      <c r="H196" s="334"/>
      <c r="I196" s="334"/>
      <c r="J196" s="334"/>
      <c r="K196" s="334"/>
      <c r="L196" s="334"/>
      <c r="M196" s="334"/>
      <c r="N196" s="334"/>
      <c r="O196" s="334"/>
      <c r="P196" s="334"/>
      <c r="Q196" s="335"/>
      <c r="S196" s="7"/>
      <c r="T196" s="7"/>
    </row>
    <row r="197" spans="2:20" s="1" customFormat="1" ht="15.75" customHeight="1" x14ac:dyDescent="0.25">
      <c r="B197" s="347" t="s">
        <v>178</v>
      </c>
      <c r="C197" s="348"/>
      <c r="D197" s="348"/>
      <c r="E197" s="348"/>
      <c r="F197" s="348"/>
      <c r="G197" s="348"/>
      <c r="H197" s="349"/>
      <c r="I197" s="347" t="s">
        <v>388</v>
      </c>
      <c r="J197" s="348"/>
      <c r="K197" s="349"/>
      <c r="L197" s="347" t="s">
        <v>179</v>
      </c>
      <c r="M197" s="348"/>
      <c r="N197" s="348"/>
      <c r="O197" s="348"/>
      <c r="P197" s="348"/>
      <c r="Q197" s="349"/>
      <c r="S197" s="7"/>
      <c r="T197" s="7"/>
    </row>
    <row r="198" spans="2:20" s="12" customFormat="1" ht="15.75" x14ac:dyDescent="0.25">
      <c r="B198" s="80" t="s">
        <v>181</v>
      </c>
      <c r="C198" s="81"/>
      <c r="D198" s="81"/>
      <c r="E198" s="81"/>
      <c r="F198" s="81"/>
      <c r="G198" s="81"/>
      <c r="H198" s="82"/>
      <c r="I198" s="76">
        <v>285982415.17000002</v>
      </c>
      <c r="J198" s="76"/>
      <c r="K198" s="76"/>
      <c r="L198" s="93">
        <f>(100%/I$212)*(I198)</f>
        <v>0.55698835640638023</v>
      </c>
      <c r="M198" s="93"/>
      <c r="N198" s="93"/>
      <c r="O198" s="93"/>
      <c r="P198" s="93"/>
      <c r="Q198" s="93"/>
      <c r="S198" s="28"/>
      <c r="T198" s="28"/>
    </row>
    <row r="199" spans="2:20" s="12" customFormat="1" ht="15.75" x14ac:dyDescent="0.25">
      <c r="B199" s="80" t="s">
        <v>180</v>
      </c>
      <c r="C199" s="81"/>
      <c r="D199" s="81"/>
      <c r="E199" s="81"/>
      <c r="F199" s="81"/>
      <c r="G199" s="81"/>
      <c r="H199" s="82"/>
      <c r="I199" s="76">
        <v>15247704.75</v>
      </c>
      <c r="J199" s="76"/>
      <c r="K199" s="76"/>
      <c r="L199" s="93">
        <f>(100%/I$212)*(I199)</f>
        <v>2.9696909869873576E-2</v>
      </c>
      <c r="M199" s="93"/>
      <c r="N199" s="93"/>
      <c r="O199" s="93"/>
      <c r="P199" s="93"/>
      <c r="Q199" s="93"/>
      <c r="S199" s="28"/>
      <c r="T199" s="28"/>
    </row>
    <row r="200" spans="2:20" s="12" customFormat="1" ht="15.75" x14ac:dyDescent="0.25">
      <c r="B200" s="80" t="s">
        <v>182</v>
      </c>
      <c r="C200" s="81"/>
      <c r="D200" s="81"/>
      <c r="E200" s="81"/>
      <c r="F200" s="81"/>
      <c r="G200" s="81"/>
      <c r="H200" s="82"/>
      <c r="I200" s="76">
        <v>83201915.379999995</v>
      </c>
      <c r="J200" s="76"/>
      <c r="K200" s="76"/>
      <c r="L200" s="93">
        <f>(100%/I$212)*(I200)</f>
        <v>0.16204667014166235</v>
      </c>
      <c r="M200" s="93"/>
      <c r="N200" s="93"/>
      <c r="O200" s="93"/>
      <c r="P200" s="93"/>
      <c r="Q200" s="93"/>
      <c r="S200" s="28"/>
      <c r="T200" s="28"/>
    </row>
    <row r="201" spans="2:20" s="12" customFormat="1" ht="17.25" hidden="1" customHeight="1" x14ac:dyDescent="0.25">
      <c r="B201" s="80" t="s">
        <v>195</v>
      </c>
      <c r="C201" s="81"/>
      <c r="D201" s="81"/>
      <c r="E201" s="81"/>
      <c r="F201" s="81"/>
      <c r="G201" s="81"/>
      <c r="H201" s="82"/>
      <c r="I201" s="76">
        <v>0</v>
      </c>
      <c r="J201" s="76"/>
      <c r="K201" s="76"/>
      <c r="L201" s="93">
        <f t="shared" ref="L201:L208" si="0">(100%/I$212)*(I201)</f>
        <v>0</v>
      </c>
      <c r="M201" s="93"/>
      <c r="N201" s="93"/>
      <c r="O201" s="93"/>
      <c r="P201" s="93"/>
      <c r="Q201" s="93"/>
      <c r="S201" s="28"/>
      <c r="T201" s="28"/>
    </row>
    <row r="202" spans="2:20" s="12" customFormat="1" ht="15.75" x14ac:dyDescent="0.25">
      <c r="B202" s="80" t="s">
        <v>183</v>
      </c>
      <c r="C202" s="81"/>
      <c r="D202" s="81"/>
      <c r="E202" s="81"/>
      <c r="F202" s="81"/>
      <c r="G202" s="81"/>
      <c r="H202" s="82"/>
      <c r="I202" s="76">
        <v>83217582.989999995</v>
      </c>
      <c r="J202" s="76"/>
      <c r="K202" s="76"/>
      <c r="L202" s="93">
        <f>(100%/I$212)*(I202)</f>
        <v>0.1620771848722185</v>
      </c>
      <c r="M202" s="93"/>
      <c r="N202" s="93"/>
      <c r="O202" s="93"/>
      <c r="P202" s="93"/>
      <c r="Q202" s="93"/>
      <c r="S202" s="28"/>
      <c r="T202" s="28"/>
    </row>
    <row r="203" spans="2:20" s="12" customFormat="1" ht="15.75" x14ac:dyDescent="0.25">
      <c r="B203" s="80" t="s">
        <v>184</v>
      </c>
      <c r="C203" s="81"/>
      <c r="D203" s="81"/>
      <c r="E203" s="81"/>
      <c r="F203" s="81"/>
      <c r="G203" s="81"/>
      <c r="H203" s="82"/>
      <c r="I203" s="76">
        <v>28980039.829999998</v>
      </c>
      <c r="J203" s="76"/>
      <c r="K203" s="76"/>
      <c r="L203" s="93">
        <f>(100%/I$212)*(I203)</f>
        <v>5.6442438056577421E-2</v>
      </c>
      <c r="M203" s="93"/>
      <c r="N203" s="93"/>
      <c r="O203" s="93"/>
      <c r="P203" s="93"/>
      <c r="Q203" s="93"/>
      <c r="S203" s="28"/>
      <c r="T203" s="28"/>
    </row>
    <row r="204" spans="2:20" s="12" customFormat="1" ht="15.75" x14ac:dyDescent="0.25">
      <c r="B204" s="80" t="s">
        <v>185</v>
      </c>
      <c r="C204" s="81"/>
      <c r="D204" s="81"/>
      <c r="E204" s="81"/>
      <c r="F204" s="81"/>
      <c r="G204" s="81"/>
      <c r="H204" s="82"/>
      <c r="I204" s="76">
        <v>159342.01999999999</v>
      </c>
      <c r="J204" s="76"/>
      <c r="K204" s="76"/>
      <c r="L204" s="93">
        <f>(100%/I$212)*(I204)</f>
        <v>3.1033953529455589E-4</v>
      </c>
      <c r="M204" s="93"/>
      <c r="N204" s="93"/>
      <c r="O204" s="93"/>
      <c r="P204" s="93"/>
      <c r="Q204" s="93"/>
      <c r="S204" s="28"/>
      <c r="T204" s="28"/>
    </row>
    <row r="205" spans="2:20" s="12" customFormat="1" ht="15.75" x14ac:dyDescent="0.25">
      <c r="B205" s="80" t="s">
        <v>189</v>
      </c>
      <c r="C205" s="81"/>
      <c r="D205" s="81"/>
      <c r="E205" s="81"/>
      <c r="F205" s="81"/>
      <c r="G205" s="81"/>
      <c r="H205" s="82"/>
      <c r="I205" s="76">
        <v>100000</v>
      </c>
      <c r="J205" s="76"/>
      <c r="K205" s="76"/>
      <c r="L205" s="93">
        <f>(100%/I$212)*(I205)</f>
        <v>1.9476314866257873E-4</v>
      </c>
      <c r="M205" s="93"/>
      <c r="N205" s="93"/>
      <c r="O205" s="93"/>
      <c r="P205" s="93"/>
      <c r="Q205" s="93"/>
      <c r="S205" s="28"/>
      <c r="T205" s="28"/>
    </row>
    <row r="206" spans="2:20" s="12" customFormat="1" ht="18" customHeight="1" x14ac:dyDescent="0.25">
      <c r="B206" s="80" t="s">
        <v>186</v>
      </c>
      <c r="C206" s="81"/>
      <c r="D206" s="81"/>
      <c r="E206" s="81"/>
      <c r="F206" s="81"/>
      <c r="G206" s="81"/>
      <c r="H206" s="82"/>
      <c r="I206" s="76">
        <v>1584963.14</v>
      </c>
      <c r="J206" s="76"/>
      <c r="K206" s="76"/>
      <c r="L206" s="93">
        <f>(100%/I$212)*(I206)</f>
        <v>3.0869241166052754E-3</v>
      </c>
      <c r="M206" s="93"/>
      <c r="N206" s="93"/>
      <c r="O206" s="93"/>
      <c r="P206" s="93"/>
      <c r="Q206" s="93"/>
      <c r="S206" s="28"/>
      <c r="T206" s="28"/>
    </row>
    <row r="207" spans="2:20" s="12" customFormat="1" ht="17.25" hidden="1" customHeight="1" x14ac:dyDescent="0.25">
      <c r="B207" s="80" t="s">
        <v>190</v>
      </c>
      <c r="C207" s="81"/>
      <c r="D207" s="81"/>
      <c r="E207" s="81"/>
      <c r="F207" s="81"/>
      <c r="G207" s="81"/>
      <c r="H207" s="82"/>
      <c r="I207" s="76">
        <v>0</v>
      </c>
      <c r="J207" s="76"/>
      <c r="K207" s="76"/>
      <c r="L207" s="93">
        <f t="shared" si="0"/>
        <v>0</v>
      </c>
      <c r="M207" s="93"/>
      <c r="N207" s="93"/>
      <c r="O207" s="93"/>
      <c r="P207" s="93"/>
      <c r="Q207" s="93"/>
      <c r="S207" s="28"/>
      <c r="T207" s="28"/>
    </row>
    <row r="208" spans="2:20" s="12" customFormat="1" ht="15.75" hidden="1" x14ac:dyDescent="0.25">
      <c r="B208" s="80" t="s">
        <v>191</v>
      </c>
      <c r="C208" s="81"/>
      <c r="D208" s="81"/>
      <c r="E208" s="81"/>
      <c r="F208" s="81"/>
      <c r="G208" s="81"/>
      <c r="H208" s="82"/>
      <c r="I208" s="76">
        <v>0</v>
      </c>
      <c r="J208" s="76"/>
      <c r="K208" s="76"/>
      <c r="L208" s="93">
        <f t="shared" si="0"/>
        <v>0</v>
      </c>
      <c r="M208" s="93"/>
      <c r="N208" s="93"/>
      <c r="O208" s="93"/>
      <c r="P208" s="93"/>
      <c r="Q208" s="93"/>
      <c r="S208" s="28"/>
      <c r="T208" s="28"/>
    </row>
    <row r="209" spans="2:20" s="12" customFormat="1" ht="15.75" x14ac:dyDescent="0.25">
      <c r="B209" s="80" t="s">
        <v>306</v>
      </c>
      <c r="C209" s="81"/>
      <c r="D209" s="81"/>
      <c r="E209" s="81"/>
      <c r="F209" s="81"/>
      <c r="G209" s="81"/>
      <c r="H209" s="82"/>
      <c r="I209" s="76">
        <v>41952.2</v>
      </c>
      <c r="J209" s="76"/>
      <c r="K209" s="76"/>
      <c r="L209" s="93">
        <f>(100%/I$212)*(I209)</f>
        <v>8.1707425653222341E-5</v>
      </c>
      <c r="M209" s="93"/>
      <c r="N209" s="93"/>
      <c r="O209" s="93"/>
      <c r="P209" s="93"/>
      <c r="Q209" s="93"/>
      <c r="S209" s="28"/>
      <c r="T209" s="28"/>
    </row>
    <row r="210" spans="2:20" s="12" customFormat="1" ht="15.75" x14ac:dyDescent="0.25">
      <c r="B210" s="80" t="s">
        <v>23</v>
      </c>
      <c r="C210" s="81"/>
      <c r="D210" s="81"/>
      <c r="E210" s="81"/>
      <c r="F210" s="81"/>
      <c r="G210" s="81"/>
      <c r="H210" s="82"/>
      <c r="I210" s="76">
        <v>14928238.029999999</v>
      </c>
      <c r="J210" s="76"/>
      <c r="K210" s="76"/>
      <c r="L210" s="93">
        <f>(100%/I$212)*(I210)</f>
        <v>2.9074706427072512E-2</v>
      </c>
      <c r="M210" s="93"/>
      <c r="N210" s="93"/>
      <c r="O210" s="93"/>
      <c r="P210" s="93"/>
      <c r="Q210" s="93"/>
      <c r="S210" s="28"/>
      <c r="T210" s="28"/>
    </row>
    <row r="211" spans="2:20" s="12" customFormat="1" ht="15.75" x14ac:dyDescent="0.25">
      <c r="B211" s="80" t="s">
        <v>187</v>
      </c>
      <c r="C211" s="81"/>
      <c r="D211" s="81"/>
      <c r="E211" s="81"/>
      <c r="F211" s="81"/>
      <c r="G211" s="81"/>
      <c r="H211" s="82"/>
      <c r="I211" s="76">
        <v>0</v>
      </c>
      <c r="J211" s="76"/>
      <c r="K211" s="76"/>
      <c r="L211" s="93">
        <f>(100%/I$212)*(I211)</f>
        <v>0</v>
      </c>
      <c r="M211" s="93"/>
      <c r="N211" s="93"/>
      <c r="O211" s="93"/>
      <c r="P211" s="93"/>
      <c r="Q211" s="93"/>
      <c r="S211" s="28"/>
      <c r="T211" s="28"/>
    </row>
    <row r="212" spans="2:20" s="12" customFormat="1" ht="18.75" customHeight="1" x14ac:dyDescent="0.25">
      <c r="B212" s="146" t="s">
        <v>90</v>
      </c>
      <c r="C212" s="146"/>
      <c r="D212" s="146"/>
      <c r="E212" s="146"/>
      <c r="F212" s="146"/>
      <c r="G212" s="146"/>
      <c r="H212" s="146"/>
      <c r="I212" s="316">
        <f>SUM(I198:K211)</f>
        <v>513444153.50999993</v>
      </c>
      <c r="J212" s="316"/>
      <c r="K212" s="316"/>
      <c r="L212" s="420">
        <f>SUM(L198:Q211)</f>
        <v>1.0000000000000002</v>
      </c>
      <c r="M212" s="420"/>
      <c r="N212" s="420"/>
      <c r="O212" s="420"/>
      <c r="P212" s="420"/>
      <c r="Q212" s="420"/>
      <c r="S212" s="28"/>
      <c r="T212" s="28"/>
    </row>
    <row r="213" spans="2:20" s="1" customFormat="1" ht="18" customHeight="1" x14ac:dyDescent="0.25">
      <c r="B213" s="63"/>
      <c r="C213" s="63"/>
      <c r="D213" s="63"/>
      <c r="E213" s="63"/>
      <c r="F213" s="63"/>
      <c r="G213" s="63"/>
      <c r="H213" s="63"/>
      <c r="I213" s="63"/>
      <c r="J213" s="63"/>
      <c r="K213" s="63"/>
      <c r="L213" s="63"/>
      <c r="M213" s="63"/>
      <c r="N213" s="63"/>
      <c r="O213" s="63"/>
      <c r="P213" s="63"/>
      <c r="Q213" s="63"/>
      <c r="S213" s="7"/>
      <c r="T213" s="7"/>
    </row>
    <row r="214" spans="2:20" ht="21" customHeight="1" x14ac:dyDescent="0.25">
      <c r="B214" s="48" t="s">
        <v>146</v>
      </c>
      <c r="C214" s="48"/>
      <c r="D214" s="48"/>
      <c r="E214" s="48"/>
      <c r="F214" s="48"/>
      <c r="G214" s="48"/>
      <c r="H214" s="48"/>
      <c r="I214" s="48"/>
      <c r="J214" s="48"/>
      <c r="K214" s="48"/>
      <c r="L214" s="48"/>
      <c r="M214" s="48"/>
      <c r="N214" s="48"/>
      <c r="O214" s="48"/>
      <c r="P214" s="48"/>
      <c r="Q214" s="48"/>
    </row>
    <row r="215" spans="2:20" x14ac:dyDescent="0.25">
      <c r="B215" s="218"/>
      <c r="C215" s="219"/>
      <c r="D215" s="219"/>
      <c r="E215" s="219"/>
      <c r="F215" s="219"/>
      <c r="G215" s="219"/>
      <c r="H215" s="219"/>
      <c r="I215" s="219"/>
      <c r="J215" s="219"/>
      <c r="K215" s="219"/>
      <c r="L215" s="219"/>
      <c r="M215" s="219"/>
      <c r="N215" s="219"/>
      <c r="O215" s="219"/>
      <c r="P215" s="219"/>
      <c r="Q215" s="220"/>
    </row>
    <row r="216" spans="2:20" ht="21" customHeight="1" x14ac:dyDescent="0.25">
      <c r="B216" s="59" t="s">
        <v>155</v>
      </c>
      <c r="C216" s="60"/>
      <c r="D216" s="60"/>
      <c r="E216" s="60"/>
      <c r="F216" s="60"/>
      <c r="G216" s="60"/>
      <c r="H216" s="60"/>
      <c r="I216" s="60"/>
      <c r="J216" s="60"/>
      <c r="K216" s="60"/>
      <c r="L216" s="60"/>
      <c r="M216" s="60"/>
      <c r="N216" s="60"/>
      <c r="O216" s="60"/>
      <c r="P216" s="60"/>
      <c r="Q216" s="61"/>
    </row>
    <row r="217" spans="2:20" ht="20.25" customHeight="1" x14ac:dyDescent="0.25">
      <c r="B217" s="421" t="s">
        <v>147</v>
      </c>
      <c r="C217" s="422"/>
      <c r="D217" s="422"/>
      <c r="E217" s="422"/>
      <c r="F217" s="422"/>
      <c r="G217" s="422"/>
      <c r="H217" s="422"/>
      <c r="I217" s="422"/>
      <c r="J217" s="422"/>
      <c r="K217" s="422"/>
      <c r="L217" s="422"/>
      <c r="M217" s="422"/>
      <c r="N217" s="422"/>
      <c r="O217" s="422"/>
      <c r="P217" s="422"/>
      <c r="Q217" s="423"/>
    </row>
    <row r="218" spans="2:20" ht="18" customHeight="1" x14ac:dyDescent="0.25">
      <c r="B218" s="57" t="s">
        <v>147</v>
      </c>
      <c r="C218" s="58"/>
      <c r="D218" s="58"/>
      <c r="E218" s="58"/>
      <c r="F218" s="58"/>
      <c r="G218" s="58"/>
      <c r="H218" s="58"/>
      <c r="I218" s="58"/>
      <c r="J218" s="58"/>
      <c r="K218" s="58"/>
      <c r="L218" s="58"/>
      <c r="M218" s="43">
        <f>+M220+M222</f>
        <v>685039698.78000009</v>
      </c>
      <c r="N218" s="43"/>
      <c r="O218" s="43"/>
      <c r="P218" s="43"/>
      <c r="Q218" s="44"/>
    </row>
    <row r="219" spans="2:20" x14ac:dyDescent="0.25">
      <c r="B219" s="62"/>
      <c r="C219" s="63"/>
      <c r="D219" s="63"/>
      <c r="E219" s="63"/>
      <c r="F219" s="63"/>
      <c r="G219" s="63"/>
      <c r="H219" s="63"/>
      <c r="I219" s="63"/>
      <c r="J219" s="63"/>
      <c r="K219" s="63"/>
      <c r="L219" s="63"/>
      <c r="M219" s="63"/>
      <c r="N219" s="63"/>
      <c r="O219" s="63"/>
      <c r="P219" s="63"/>
      <c r="Q219" s="141"/>
    </row>
    <row r="220" spans="2:20" x14ac:dyDescent="0.25">
      <c r="B220" s="57" t="s">
        <v>148</v>
      </c>
      <c r="C220" s="58"/>
      <c r="D220" s="58"/>
      <c r="E220" s="58"/>
      <c r="F220" s="58"/>
      <c r="G220" s="58"/>
      <c r="H220" s="58"/>
      <c r="I220" s="58"/>
      <c r="J220" s="58"/>
      <c r="K220" s="58"/>
      <c r="L220" s="58"/>
      <c r="M220" s="43">
        <v>1249315.94</v>
      </c>
      <c r="N220" s="43"/>
      <c r="O220" s="43"/>
      <c r="P220" s="43"/>
      <c r="Q220" s="44"/>
    </row>
    <row r="221" spans="2:20" x14ac:dyDescent="0.25">
      <c r="B221" s="62"/>
      <c r="C221" s="63"/>
      <c r="D221" s="63"/>
      <c r="E221" s="63"/>
      <c r="F221" s="63"/>
      <c r="G221" s="63"/>
      <c r="H221" s="63"/>
      <c r="I221" s="63"/>
      <c r="J221" s="63"/>
      <c r="K221" s="63"/>
      <c r="L221" s="63"/>
      <c r="M221" s="63"/>
      <c r="N221" s="63"/>
      <c r="O221" s="63"/>
      <c r="P221" s="63"/>
      <c r="Q221" s="141"/>
    </row>
    <row r="222" spans="2:20" s="1" customFormat="1" x14ac:dyDescent="0.25">
      <c r="B222" s="123" t="s">
        <v>59</v>
      </c>
      <c r="C222" s="123"/>
      <c r="D222" s="123"/>
      <c r="E222" s="123"/>
      <c r="F222" s="123"/>
      <c r="G222" s="123"/>
      <c r="H222" s="123"/>
      <c r="I222" s="123"/>
      <c r="J222" s="123"/>
      <c r="K222" s="123"/>
      <c r="L222" s="123"/>
      <c r="M222" s="145">
        <f>SUM(M226:Q237)</f>
        <v>683790382.84000003</v>
      </c>
      <c r="N222" s="145"/>
      <c r="O222" s="145"/>
      <c r="P222" s="145"/>
      <c r="Q222" s="145"/>
      <c r="S222" s="7"/>
      <c r="T222" s="7"/>
    </row>
    <row r="223" spans="2:20" s="1" customFormat="1" ht="11.25" customHeight="1" x14ac:dyDescent="0.25">
      <c r="B223" s="138"/>
      <c r="C223" s="139"/>
      <c r="D223" s="139"/>
      <c r="E223" s="139"/>
      <c r="F223" s="139"/>
      <c r="G223" s="139"/>
      <c r="H223" s="139"/>
      <c r="I223" s="139"/>
      <c r="J223" s="139"/>
      <c r="K223" s="139"/>
      <c r="L223" s="139"/>
      <c r="M223" s="139"/>
      <c r="N223" s="139"/>
      <c r="O223" s="139"/>
      <c r="P223" s="139"/>
      <c r="Q223" s="140"/>
      <c r="S223" s="7"/>
      <c r="T223" s="7"/>
    </row>
    <row r="224" spans="2:20" s="1" customFormat="1" ht="93.75" customHeight="1" x14ac:dyDescent="0.25">
      <c r="B224" s="142" t="s">
        <v>396</v>
      </c>
      <c r="C224" s="143"/>
      <c r="D224" s="143"/>
      <c r="E224" s="143"/>
      <c r="F224" s="143"/>
      <c r="G224" s="143"/>
      <c r="H224" s="143"/>
      <c r="I224" s="143"/>
      <c r="J224" s="143"/>
      <c r="K224" s="143"/>
      <c r="L224" s="143"/>
      <c r="M224" s="143"/>
      <c r="N224" s="143"/>
      <c r="O224" s="143"/>
      <c r="P224" s="143"/>
      <c r="Q224" s="144"/>
      <c r="S224" s="7"/>
      <c r="T224" s="7"/>
    </row>
    <row r="225" spans="2:20" s="1" customFormat="1" x14ac:dyDescent="0.25">
      <c r="B225" s="52"/>
      <c r="C225" s="53"/>
      <c r="D225" s="53"/>
      <c r="E225" s="53"/>
      <c r="F225" s="53"/>
      <c r="G225" s="53"/>
      <c r="H225" s="53"/>
      <c r="I225" s="53"/>
      <c r="J225" s="53"/>
      <c r="K225" s="53"/>
      <c r="L225" s="53"/>
      <c r="M225" s="53"/>
      <c r="N225" s="53"/>
      <c r="O225" s="53"/>
      <c r="P225" s="53"/>
      <c r="Q225" s="54"/>
      <c r="S225" s="7"/>
      <c r="T225" s="7"/>
    </row>
    <row r="226" spans="2:20" s="1" customFormat="1" x14ac:dyDescent="0.25">
      <c r="B226" s="42" t="s">
        <v>117</v>
      </c>
      <c r="C226" s="42"/>
      <c r="D226" s="42"/>
      <c r="E226" s="42"/>
      <c r="F226" s="42"/>
      <c r="G226" s="42"/>
      <c r="H226" s="42"/>
      <c r="I226" s="42"/>
      <c r="J226" s="42"/>
      <c r="K226" s="42"/>
      <c r="L226" s="42"/>
      <c r="M226" s="41">
        <v>272496608.89999998</v>
      </c>
      <c r="N226" s="41"/>
      <c r="O226" s="41"/>
      <c r="P226" s="41"/>
      <c r="Q226" s="41"/>
      <c r="S226" s="7"/>
      <c r="T226" s="7"/>
    </row>
    <row r="227" spans="2:20" s="1" customFormat="1" x14ac:dyDescent="0.25">
      <c r="B227" s="42" t="s">
        <v>118</v>
      </c>
      <c r="C227" s="42"/>
      <c r="D227" s="42"/>
      <c r="E227" s="42"/>
      <c r="F227" s="42"/>
      <c r="G227" s="42"/>
      <c r="H227" s="42"/>
      <c r="I227" s="42"/>
      <c r="J227" s="42"/>
      <c r="K227" s="42"/>
      <c r="L227" s="42"/>
      <c r="M227" s="41">
        <v>7797.98</v>
      </c>
      <c r="N227" s="41"/>
      <c r="O227" s="41"/>
      <c r="P227" s="41"/>
      <c r="Q227" s="41"/>
      <c r="S227" s="7"/>
      <c r="T227" s="7"/>
    </row>
    <row r="228" spans="2:20" s="1" customFormat="1" x14ac:dyDescent="0.25">
      <c r="B228" s="55" t="s">
        <v>119</v>
      </c>
      <c r="C228" s="55"/>
      <c r="D228" s="55"/>
      <c r="E228" s="55"/>
      <c r="F228" s="55"/>
      <c r="G228" s="55"/>
      <c r="H228" s="55"/>
      <c r="I228" s="55"/>
      <c r="J228" s="55"/>
      <c r="K228" s="55"/>
      <c r="L228" s="55"/>
      <c r="M228" s="45">
        <v>343532.71</v>
      </c>
      <c r="N228" s="45"/>
      <c r="O228" s="45"/>
      <c r="P228" s="45"/>
      <c r="Q228" s="45"/>
      <c r="S228" s="7"/>
      <c r="T228" s="7"/>
    </row>
    <row r="229" spans="2:20" s="1" customFormat="1" ht="17.25" customHeight="1" x14ac:dyDescent="0.25">
      <c r="B229" s="42" t="s">
        <v>0</v>
      </c>
      <c r="C229" s="42"/>
      <c r="D229" s="42"/>
      <c r="E229" s="42"/>
      <c r="F229" s="42"/>
      <c r="G229" s="42"/>
      <c r="H229" s="42"/>
      <c r="I229" s="42"/>
      <c r="J229" s="42"/>
      <c r="K229" s="42"/>
      <c r="L229" s="42"/>
      <c r="M229" s="41">
        <v>166364633.61000001</v>
      </c>
      <c r="N229" s="41"/>
      <c r="O229" s="41"/>
      <c r="P229" s="41"/>
      <c r="Q229" s="41"/>
      <c r="R229" s="4"/>
      <c r="S229" s="7"/>
      <c r="T229" s="7"/>
    </row>
    <row r="230" spans="2:20" s="1" customFormat="1" x14ac:dyDescent="0.25">
      <c r="B230" s="42" t="s">
        <v>1</v>
      </c>
      <c r="C230" s="42"/>
      <c r="D230" s="42"/>
      <c r="E230" s="42"/>
      <c r="F230" s="42"/>
      <c r="G230" s="42"/>
      <c r="H230" s="42"/>
      <c r="I230" s="42"/>
      <c r="J230" s="42"/>
      <c r="K230" s="42"/>
      <c r="L230" s="42"/>
      <c r="M230" s="41">
        <v>650438.92000000004</v>
      </c>
      <c r="N230" s="41"/>
      <c r="O230" s="41"/>
      <c r="P230" s="41"/>
      <c r="Q230" s="41"/>
      <c r="S230" s="7"/>
      <c r="T230" s="7"/>
    </row>
    <row r="231" spans="2:20" s="1" customFormat="1" ht="17.25" customHeight="1" x14ac:dyDescent="0.25">
      <c r="B231" s="55" t="s">
        <v>120</v>
      </c>
      <c r="C231" s="55"/>
      <c r="D231" s="55"/>
      <c r="E231" s="55"/>
      <c r="F231" s="55"/>
      <c r="G231" s="55"/>
      <c r="H231" s="55"/>
      <c r="I231" s="55"/>
      <c r="J231" s="55"/>
      <c r="K231" s="55"/>
      <c r="L231" s="55"/>
      <c r="M231" s="45">
        <v>13571.11</v>
      </c>
      <c r="N231" s="45"/>
      <c r="O231" s="45"/>
      <c r="P231" s="45"/>
      <c r="Q231" s="45"/>
      <c r="R231" s="12"/>
      <c r="S231" s="7"/>
      <c r="T231" s="7"/>
    </row>
    <row r="232" spans="2:20" s="1" customFormat="1" ht="18.75" customHeight="1" x14ac:dyDescent="0.25">
      <c r="B232" s="42" t="s">
        <v>75</v>
      </c>
      <c r="C232" s="42"/>
      <c r="D232" s="42"/>
      <c r="E232" s="42"/>
      <c r="F232" s="42"/>
      <c r="G232" s="42"/>
      <c r="H232" s="42"/>
      <c r="I232" s="42"/>
      <c r="J232" s="42"/>
      <c r="K232" s="42"/>
      <c r="L232" s="42"/>
      <c r="M232" s="45">
        <v>11573175.539999999</v>
      </c>
      <c r="N232" s="45"/>
      <c r="O232" s="45"/>
      <c r="P232" s="45"/>
      <c r="Q232" s="45"/>
      <c r="R232" s="24"/>
      <c r="S232" s="7"/>
      <c r="T232" s="7"/>
    </row>
    <row r="233" spans="2:20" s="1" customFormat="1" ht="19.5" customHeight="1" x14ac:dyDescent="0.25">
      <c r="B233" s="42" t="s">
        <v>121</v>
      </c>
      <c r="C233" s="42"/>
      <c r="D233" s="42"/>
      <c r="E233" s="42"/>
      <c r="F233" s="42"/>
      <c r="G233" s="42"/>
      <c r="H233" s="42"/>
      <c r="I233" s="42"/>
      <c r="J233" s="42"/>
      <c r="K233" s="42"/>
      <c r="L233" s="42"/>
      <c r="M233" s="45">
        <v>23573641.149999999</v>
      </c>
      <c r="N233" s="45"/>
      <c r="O233" s="45"/>
      <c r="P233" s="45"/>
      <c r="Q233" s="45"/>
      <c r="R233" s="4"/>
      <c r="S233" s="7"/>
      <c r="T233" s="7"/>
    </row>
    <row r="234" spans="2:20" s="1" customFormat="1" ht="20.25" customHeight="1" x14ac:dyDescent="0.25">
      <c r="B234" s="42" t="s">
        <v>76</v>
      </c>
      <c r="C234" s="42"/>
      <c r="D234" s="42"/>
      <c r="E234" s="42"/>
      <c r="F234" s="42"/>
      <c r="G234" s="42"/>
      <c r="H234" s="42"/>
      <c r="I234" s="42"/>
      <c r="J234" s="42"/>
      <c r="K234" s="42"/>
      <c r="L234" s="42"/>
      <c r="M234" s="41">
        <v>67657994.030000001</v>
      </c>
      <c r="N234" s="41"/>
      <c r="O234" s="41"/>
      <c r="P234" s="41"/>
      <c r="Q234" s="41"/>
      <c r="R234" s="4"/>
      <c r="S234" s="7"/>
      <c r="T234" s="7"/>
    </row>
    <row r="235" spans="2:20" s="1" customFormat="1" ht="17.25" customHeight="1" x14ac:dyDescent="0.25">
      <c r="B235" s="42" t="s">
        <v>77</v>
      </c>
      <c r="C235" s="42"/>
      <c r="D235" s="42"/>
      <c r="E235" s="42"/>
      <c r="F235" s="42"/>
      <c r="G235" s="42"/>
      <c r="H235" s="42"/>
      <c r="I235" s="42"/>
      <c r="J235" s="42"/>
      <c r="K235" s="42"/>
      <c r="L235" s="42"/>
      <c r="M235" s="41">
        <v>86719326.549999997</v>
      </c>
      <c r="N235" s="41"/>
      <c r="O235" s="41"/>
      <c r="P235" s="41"/>
      <c r="Q235" s="41"/>
      <c r="R235" s="4"/>
      <c r="S235" s="7"/>
      <c r="T235" s="7"/>
    </row>
    <row r="236" spans="2:20" s="1" customFormat="1" ht="19.5" customHeight="1" x14ac:dyDescent="0.25">
      <c r="B236" s="55" t="s">
        <v>334</v>
      </c>
      <c r="C236" s="55"/>
      <c r="D236" s="55"/>
      <c r="E236" s="55"/>
      <c r="F236" s="55"/>
      <c r="G236" s="55"/>
      <c r="H236" s="55"/>
      <c r="I236" s="55"/>
      <c r="J236" s="55"/>
      <c r="K236" s="55"/>
      <c r="L236" s="55"/>
      <c r="M236" s="45">
        <v>41718881.259999998</v>
      </c>
      <c r="N236" s="45"/>
      <c r="O236" s="45"/>
      <c r="P236" s="45"/>
      <c r="Q236" s="45"/>
      <c r="S236" s="7"/>
      <c r="T236" s="7"/>
    </row>
    <row r="237" spans="2:20" s="1" customFormat="1" ht="18" customHeight="1" x14ac:dyDescent="0.25">
      <c r="B237" s="55" t="s">
        <v>333</v>
      </c>
      <c r="C237" s="55"/>
      <c r="D237" s="55"/>
      <c r="E237" s="55"/>
      <c r="F237" s="55"/>
      <c r="G237" s="55"/>
      <c r="H237" s="55"/>
      <c r="I237" s="55"/>
      <c r="J237" s="55"/>
      <c r="K237" s="55"/>
      <c r="L237" s="55"/>
      <c r="M237" s="45">
        <v>12670781.08</v>
      </c>
      <c r="N237" s="45"/>
      <c r="O237" s="45"/>
      <c r="P237" s="45"/>
      <c r="Q237" s="45"/>
      <c r="S237" s="7"/>
      <c r="T237" s="7"/>
    </row>
    <row r="238" spans="2:20" s="1" customFormat="1" x14ac:dyDescent="0.25">
      <c r="B238" s="131"/>
      <c r="C238" s="131"/>
      <c r="D238" s="131"/>
      <c r="E238" s="131"/>
      <c r="F238" s="131"/>
      <c r="G238" s="131"/>
      <c r="H238" s="131"/>
      <c r="I238" s="131"/>
      <c r="J238" s="131"/>
      <c r="K238" s="131"/>
      <c r="L238" s="131"/>
      <c r="M238" s="131"/>
      <c r="N238" s="131"/>
      <c r="O238" s="131"/>
      <c r="P238" s="131"/>
      <c r="Q238" s="131"/>
      <c r="S238" s="7"/>
      <c r="T238" s="7"/>
    </row>
    <row r="239" spans="2:20" ht="20.25" customHeight="1" x14ac:dyDescent="0.25">
      <c r="B239" s="241" t="s">
        <v>265</v>
      </c>
      <c r="C239" s="241"/>
      <c r="D239" s="241"/>
      <c r="E239" s="241"/>
      <c r="F239" s="241"/>
      <c r="G239" s="241"/>
      <c r="H239" s="241"/>
      <c r="I239" s="241"/>
      <c r="J239" s="241"/>
      <c r="K239" s="241"/>
      <c r="L239" s="241"/>
      <c r="M239" s="241"/>
      <c r="N239" s="241"/>
      <c r="O239" s="241"/>
      <c r="P239" s="241"/>
      <c r="Q239" s="241"/>
    </row>
    <row r="240" spans="2:20" ht="21.75" customHeight="1" x14ac:dyDescent="0.25">
      <c r="B240" s="49" t="s">
        <v>259</v>
      </c>
      <c r="C240" s="50"/>
      <c r="D240" s="50"/>
      <c r="E240" s="50"/>
      <c r="F240" s="50"/>
      <c r="G240" s="50"/>
      <c r="H240" s="50"/>
      <c r="I240" s="50"/>
      <c r="J240" s="50"/>
      <c r="K240" s="50"/>
      <c r="L240" s="50"/>
      <c r="M240" s="50"/>
      <c r="N240" s="50"/>
      <c r="O240" s="50"/>
      <c r="P240" s="50"/>
      <c r="Q240" s="51"/>
    </row>
    <row r="241" spans="2:20" ht="111" customHeight="1" x14ac:dyDescent="0.25">
      <c r="B241" s="128" t="s">
        <v>397</v>
      </c>
      <c r="C241" s="128"/>
      <c r="D241" s="128"/>
      <c r="E241" s="128"/>
      <c r="F241" s="128"/>
      <c r="G241" s="128"/>
      <c r="H241" s="128"/>
      <c r="I241" s="128"/>
      <c r="J241" s="128"/>
      <c r="K241" s="128"/>
      <c r="L241" s="128"/>
      <c r="M241" s="128"/>
      <c r="N241" s="128"/>
      <c r="O241" s="128"/>
      <c r="P241" s="128"/>
      <c r="Q241" s="128"/>
    </row>
    <row r="242" spans="2:20" ht="24" customHeight="1" x14ac:dyDescent="0.25">
      <c r="B242" s="56" t="s">
        <v>36</v>
      </c>
      <c r="C242" s="56"/>
      <c r="D242" s="56"/>
      <c r="E242" s="56"/>
      <c r="F242" s="56"/>
      <c r="G242" s="46" t="s">
        <v>91</v>
      </c>
      <c r="H242" s="47"/>
      <c r="I242" s="46" t="s">
        <v>92</v>
      </c>
      <c r="J242" s="47"/>
      <c r="K242" s="46" t="s">
        <v>342</v>
      </c>
      <c r="L242" s="47"/>
      <c r="M242" s="46" t="s">
        <v>343</v>
      </c>
      <c r="N242" s="47"/>
      <c r="O242" s="77" t="s">
        <v>2</v>
      </c>
      <c r="P242" s="78"/>
      <c r="Q242" s="79"/>
      <c r="R242" s="4"/>
    </row>
    <row r="243" spans="2:20" ht="16.5" customHeight="1" x14ac:dyDescent="0.25">
      <c r="B243" s="91"/>
      <c r="C243" s="91"/>
      <c r="D243" s="91"/>
      <c r="E243" s="91"/>
      <c r="F243" s="91"/>
      <c r="G243" s="91"/>
      <c r="H243" s="91"/>
      <c r="I243" s="91"/>
      <c r="J243" s="91"/>
      <c r="K243" s="91"/>
      <c r="L243" s="91"/>
      <c r="M243" s="91"/>
      <c r="N243" s="91"/>
      <c r="O243" s="91"/>
      <c r="P243" s="91"/>
      <c r="Q243" s="91"/>
      <c r="R243" s="4"/>
    </row>
    <row r="244" spans="2:20" s="5" customFormat="1" ht="15" customHeight="1" x14ac:dyDescent="0.25">
      <c r="B244" s="55" t="s">
        <v>315</v>
      </c>
      <c r="C244" s="55"/>
      <c r="D244" s="55"/>
      <c r="E244" s="55"/>
      <c r="F244" s="55"/>
      <c r="G244" s="67">
        <v>0</v>
      </c>
      <c r="H244" s="67"/>
      <c r="I244" s="67">
        <v>0</v>
      </c>
      <c r="J244" s="67"/>
      <c r="K244" s="67">
        <v>0</v>
      </c>
      <c r="L244" s="67"/>
      <c r="M244" s="67">
        <v>1114578.6100000001</v>
      </c>
      <c r="N244" s="67"/>
      <c r="O244" s="87">
        <f>SUM(G244:N244)</f>
        <v>1114578.6100000001</v>
      </c>
      <c r="P244" s="87"/>
      <c r="Q244" s="87"/>
      <c r="R244" s="36"/>
      <c r="S244" s="8"/>
      <c r="T244" s="8"/>
    </row>
    <row r="245" spans="2:20" s="10" customFormat="1" x14ac:dyDescent="0.25">
      <c r="B245" s="55" t="s">
        <v>316</v>
      </c>
      <c r="C245" s="55"/>
      <c r="D245" s="55"/>
      <c r="E245" s="55"/>
      <c r="F245" s="55"/>
      <c r="G245" s="67">
        <v>172636094.68000001</v>
      </c>
      <c r="H245" s="67"/>
      <c r="I245" s="67">
        <v>3292452.92</v>
      </c>
      <c r="J245" s="67"/>
      <c r="K245" s="67">
        <v>349739.73</v>
      </c>
      <c r="L245" s="67"/>
      <c r="M245" s="67">
        <v>10071438.33</v>
      </c>
      <c r="N245" s="67"/>
      <c r="O245" s="87">
        <f t="shared" ref="O245:O247" si="1">SUM(G245:N245)</f>
        <v>186349725.66</v>
      </c>
      <c r="P245" s="87"/>
      <c r="Q245" s="87"/>
      <c r="R245" s="24"/>
      <c r="S245" s="27"/>
      <c r="T245" s="27"/>
    </row>
    <row r="246" spans="2:20" s="10" customFormat="1" ht="30" customHeight="1" x14ac:dyDescent="0.25">
      <c r="B246" s="83" t="s">
        <v>317</v>
      </c>
      <c r="C246" s="83"/>
      <c r="D246" s="83"/>
      <c r="E246" s="83"/>
      <c r="F246" s="83"/>
      <c r="G246" s="67">
        <v>285010.25</v>
      </c>
      <c r="H246" s="67"/>
      <c r="I246" s="67">
        <v>0</v>
      </c>
      <c r="J246" s="67"/>
      <c r="K246" s="67">
        <v>0</v>
      </c>
      <c r="L246" s="67"/>
      <c r="M246" s="67">
        <v>0</v>
      </c>
      <c r="N246" s="67"/>
      <c r="O246" s="87">
        <f t="shared" si="1"/>
        <v>285010.25</v>
      </c>
      <c r="P246" s="87"/>
      <c r="Q246" s="87"/>
      <c r="R246" s="24"/>
      <c r="S246" s="27"/>
      <c r="T246" s="27"/>
    </row>
    <row r="247" spans="2:20" s="10" customFormat="1" ht="26.25" customHeight="1" x14ac:dyDescent="0.25">
      <c r="B247" s="55" t="s">
        <v>318</v>
      </c>
      <c r="C247" s="55"/>
      <c r="D247" s="55"/>
      <c r="E247" s="55"/>
      <c r="F247" s="55"/>
      <c r="G247" s="67">
        <v>1074819.04</v>
      </c>
      <c r="H247" s="67"/>
      <c r="I247" s="67">
        <v>0</v>
      </c>
      <c r="J247" s="67"/>
      <c r="K247" s="67">
        <v>0</v>
      </c>
      <c r="L247" s="67"/>
      <c r="M247" s="67">
        <v>0</v>
      </c>
      <c r="N247" s="67"/>
      <c r="O247" s="87">
        <f t="shared" si="1"/>
        <v>1074819.04</v>
      </c>
      <c r="P247" s="87"/>
      <c r="Q247" s="87"/>
      <c r="R247" s="24"/>
      <c r="S247" s="27"/>
      <c r="T247" s="27"/>
    </row>
    <row r="248" spans="2:20" s="10" customFormat="1" ht="15" customHeight="1" x14ac:dyDescent="0.25">
      <c r="B248" s="92" t="s">
        <v>37</v>
      </c>
      <c r="C248" s="92"/>
      <c r="D248" s="92"/>
      <c r="E248" s="92"/>
      <c r="F248" s="92"/>
      <c r="G248" s="94">
        <f>SUM(G244:H247)</f>
        <v>173995923.97</v>
      </c>
      <c r="H248" s="94"/>
      <c r="I248" s="87">
        <f>SUM(I244:J247)</f>
        <v>3292452.92</v>
      </c>
      <c r="J248" s="87"/>
      <c r="K248" s="87">
        <f>SUM(K244:L247)</f>
        <v>349739.73</v>
      </c>
      <c r="L248" s="87"/>
      <c r="M248" s="87">
        <f>SUM(M244:N247)</f>
        <v>11186016.939999999</v>
      </c>
      <c r="N248" s="87"/>
      <c r="O248" s="87">
        <f>SUM(G248:N248)</f>
        <v>188824133.55999997</v>
      </c>
      <c r="P248" s="87"/>
      <c r="Q248" s="87"/>
      <c r="R248" s="24"/>
      <c r="S248" s="27"/>
      <c r="T248" s="27"/>
    </row>
    <row r="249" spans="2:20" x14ac:dyDescent="0.25">
      <c r="B249" s="92"/>
      <c r="C249" s="92"/>
      <c r="D249" s="92"/>
      <c r="E249" s="92"/>
      <c r="F249" s="92"/>
      <c r="G249" s="92"/>
      <c r="H249" s="92"/>
      <c r="I249" s="92"/>
      <c r="J249" s="92"/>
      <c r="K249" s="92"/>
      <c r="L249" s="92"/>
      <c r="M249" s="92"/>
      <c r="N249" s="92"/>
      <c r="O249" s="92"/>
      <c r="P249" s="92"/>
      <c r="Q249" s="92"/>
      <c r="R249" s="4"/>
    </row>
    <row r="250" spans="2:20" s="10" customFormat="1" ht="24" customHeight="1" x14ac:dyDescent="0.25">
      <c r="B250" s="130" t="s">
        <v>390</v>
      </c>
      <c r="C250" s="98"/>
      <c r="D250" s="98"/>
      <c r="E250" s="98"/>
      <c r="F250" s="98"/>
      <c r="G250" s="98"/>
      <c r="H250" s="98"/>
      <c r="I250" s="98"/>
      <c r="J250" s="98"/>
      <c r="K250" s="98"/>
      <c r="L250" s="98"/>
      <c r="M250" s="98"/>
      <c r="N250" s="98"/>
      <c r="O250" s="98"/>
      <c r="P250" s="98"/>
      <c r="Q250" s="99"/>
      <c r="R250" s="24"/>
      <c r="S250" s="27"/>
      <c r="T250" s="27"/>
    </row>
    <row r="251" spans="2:20" ht="15" customHeight="1" x14ac:dyDescent="0.25">
      <c r="B251" s="401"/>
      <c r="C251" s="402"/>
      <c r="D251" s="402"/>
      <c r="E251" s="402"/>
      <c r="F251" s="402"/>
      <c r="G251" s="402"/>
      <c r="H251" s="402"/>
      <c r="I251" s="402"/>
      <c r="J251" s="402"/>
      <c r="K251" s="402"/>
      <c r="L251" s="402"/>
      <c r="M251" s="402"/>
      <c r="N251" s="402"/>
      <c r="O251" s="402"/>
      <c r="P251" s="402"/>
      <c r="Q251" s="403"/>
      <c r="R251" s="4"/>
    </row>
    <row r="252" spans="2:20" s="1" customFormat="1" ht="20.25" customHeight="1" x14ac:dyDescent="0.25">
      <c r="B252" s="129" t="s">
        <v>150</v>
      </c>
      <c r="C252" s="129"/>
      <c r="D252" s="129"/>
      <c r="E252" s="129"/>
      <c r="F252" s="129"/>
      <c r="G252" s="129"/>
      <c r="H252" s="129"/>
      <c r="I252" s="129"/>
      <c r="J252" s="129"/>
      <c r="K252" s="129"/>
      <c r="L252" s="129"/>
      <c r="M252" s="129"/>
      <c r="N252" s="129"/>
      <c r="O252" s="129"/>
      <c r="P252" s="129"/>
      <c r="Q252" s="129"/>
      <c r="S252" s="7"/>
      <c r="T252" s="7"/>
    </row>
    <row r="253" spans="2:20" s="1" customFormat="1" ht="33.75" customHeight="1" x14ac:dyDescent="0.25">
      <c r="B253" s="88" t="s">
        <v>391</v>
      </c>
      <c r="C253" s="89"/>
      <c r="D253" s="89"/>
      <c r="E253" s="89"/>
      <c r="F253" s="89"/>
      <c r="G253" s="89"/>
      <c r="H253" s="89"/>
      <c r="I253" s="89"/>
      <c r="J253" s="89"/>
      <c r="K253" s="89"/>
      <c r="L253" s="89"/>
      <c r="M253" s="89"/>
      <c r="N253" s="89"/>
      <c r="O253" s="89"/>
      <c r="P253" s="89"/>
      <c r="Q253" s="90"/>
      <c r="S253" s="7"/>
      <c r="T253" s="7"/>
    </row>
    <row r="254" spans="2:20" s="1" customFormat="1" ht="48" customHeight="1" x14ac:dyDescent="0.25">
      <c r="B254" s="88" t="s">
        <v>398</v>
      </c>
      <c r="C254" s="89"/>
      <c r="D254" s="89"/>
      <c r="E254" s="89"/>
      <c r="F254" s="89"/>
      <c r="G254" s="89"/>
      <c r="H254" s="89"/>
      <c r="I254" s="89"/>
      <c r="J254" s="89"/>
      <c r="K254" s="89"/>
      <c r="L254" s="89"/>
      <c r="M254" s="89"/>
      <c r="N254" s="89"/>
      <c r="O254" s="89"/>
      <c r="P254" s="89"/>
      <c r="Q254" s="90"/>
      <c r="S254" s="7"/>
      <c r="T254" s="7"/>
    </row>
    <row r="255" spans="2:20" s="1" customFormat="1" ht="21.75" customHeight="1" x14ac:dyDescent="0.25">
      <c r="B255" s="301"/>
      <c r="C255" s="302"/>
      <c r="D255" s="302"/>
      <c r="E255" s="302"/>
      <c r="F255" s="302"/>
      <c r="G255" s="302"/>
      <c r="H255" s="302"/>
      <c r="I255" s="302"/>
      <c r="J255" s="302"/>
      <c r="K255" s="302"/>
      <c r="L255" s="302"/>
      <c r="M255" s="302"/>
      <c r="N255" s="302"/>
      <c r="O255" s="302"/>
      <c r="P255" s="302"/>
      <c r="Q255" s="303"/>
      <c r="S255" s="7"/>
      <c r="T255" s="7"/>
    </row>
    <row r="256" spans="2:20" x14ac:dyDescent="0.25">
      <c r="B256" s="191" t="s">
        <v>149</v>
      </c>
      <c r="C256" s="192"/>
      <c r="D256" s="192"/>
      <c r="E256" s="192"/>
      <c r="F256" s="192"/>
      <c r="G256" s="192"/>
      <c r="H256" s="192"/>
      <c r="I256" s="192"/>
      <c r="J256" s="192"/>
      <c r="K256" s="192"/>
      <c r="L256" s="192"/>
      <c r="M256" s="192"/>
      <c r="N256" s="192"/>
      <c r="O256" s="192"/>
      <c r="P256" s="192"/>
      <c r="Q256" s="193"/>
      <c r="R256" s="1"/>
    </row>
    <row r="257" spans="2:20" ht="15" customHeight="1" x14ac:dyDescent="0.25">
      <c r="B257" s="88" t="s">
        <v>370</v>
      </c>
      <c r="C257" s="89"/>
      <c r="D257" s="89"/>
      <c r="E257" s="89"/>
      <c r="F257" s="89"/>
      <c r="G257" s="89"/>
      <c r="H257" s="89"/>
      <c r="I257" s="89"/>
      <c r="J257" s="89"/>
      <c r="K257" s="89"/>
      <c r="L257" s="89"/>
      <c r="M257" s="89"/>
      <c r="N257" s="89"/>
      <c r="O257" s="89"/>
      <c r="P257" s="89"/>
      <c r="Q257" s="90"/>
      <c r="R257" s="1"/>
    </row>
    <row r="258" spans="2:20" x14ac:dyDescent="0.25">
      <c r="B258" s="88"/>
      <c r="C258" s="89"/>
      <c r="D258" s="89"/>
      <c r="E258" s="89"/>
      <c r="F258" s="89"/>
      <c r="G258" s="89"/>
      <c r="H258" s="89"/>
      <c r="I258" s="89"/>
      <c r="J258" s="89"/>
      <c r="K258" s="89"/>
      <c r="L258" s="89"/>
      <c r="M258" s="89"/>
      <c r="N258" s="89"/>
      <c r="O258" s="89"/>
      <c r="P258" s="89"/>
      <c r="Q258" s="90"/>
      <c r="R258" s="23"/>
    </row>
    <row r="259" spans="2:20" ht="48.75" customHeight="1" x14ac:dyDescent="0.25">
      <c r="B259" s="88" t="s">
        <v>399</v>
      </c>
      <c r="C259" s="89"/>
      <c r="D259" s="89"/>
      <c r="E259" s="89"/>
      <c r="F259" s="89"/>
      <c r="G259" s="89"/>
      <c r="H259" s="89"/>
      <c r="I259" s="89"/>
      <c r="J259" s="89"/>
      <c r="K259" s="89"/>
      <c r="L259" s="89"/>
      <c r="M259" s="89"/>
      <c r="N259" s="89"/>
      <c r="O259" s="89"/>
      <c r="P259" s="89"/>
      <c r="Q259" s="90"/>
    </row>
    <row r="260" spans="2:20" x14ac:dyDescent="0.25">
      <c r="B260" s="238"/>
      <c r="C260" s="239"/>
      <c r="D260" s="239"/>
      <c r="E260" s="239"/>
      <c r="F260" s="239"/>
      <c r="G260" s="239"/>
      <c r="H260" s="239"/>
      <c r="I260" s="239"/>
      <c r="J260" s="239"/>
      <c r="K260" s="239"/>
      <c r="L260" s="239"/>
      <c r="M260" s="239"/>
      <c r="N260" s="239"/>
      <c r="O260" s="239"/>
      <c r="P260" s="239"/>
      <c r="Q260" s="240"/>
    </row>
    <row r="261" spans="2:20" s="1" customFormat="1" ht="21" customHeight="1" x14ac:dyDescent="0.25">
      <c r="B261" s="129" t="s">
        <v>151</v>
      </c>
      <c r="C261" s="129"/>
      <c r="D261" s="129"/>
      <c r="E261" s="129"/>
      <c r="F261" s="129"/>
      <c r="G261" s="129"/>
      <c r="H261" s="129"/>
      <c r="I261" s="129"/>
      <c r="J261" s="129"/>
      <c r="K261" s="129"/>
      <c r="L261" s="129"/>
      <c r="M261" s="129"/>
      <c r="N261" s="129"/>
      <c r="O261" s="129"/>
      <c r="P261" s="129"/>
      <c r="Q261" s="129"/>
      <c r="S261" s="7"/>
      <c r="T261" s="7"/>
    </row>
    <row r="262" spans="2:20" s="1" customFormat="1" ht="56.25" customHeight="1" x14ac:dyDescent="0.25">
      <c r="B262" s="116" t="s">
        <v>400</v>
      </c>
      <c r="C262" s="117"/>
      <c r="D262" s="117"/>
      <c r="E262" s="117"/>
      <c r="F262" s="117"/>
      <c r="G262" s="117"/>
      <c r="H262" s="117"/>
      <c r="I262" s="117"/>
      <c r="J262" s="117"/>
      <c r="K262" s="117"/>
      <c r="L262" s="117"/>
      <c r="M262" s="117"/>
      <c r="N262" s="117"/>
      <c r="O262" s="117"/>
      <c r="P262" s="117"/>
      <c r="Q262" s="118"/>
      <c r="S262" s="7"/>
      <c r="T262" s="7"/>
    </row>
    <row r="263" spans="2:20" s="1" customFormat="1" x14ac:dyDescent="0.25">
      <c r="B263" s="181"/>
      <c r="C263" s="182"/>
      <c r="D263" s="182"/>
      <c r="E263" s="182"/>
      <c r="F263" s="182"/>
      <c r="G263" s="182"/>
      <c r="H263" s="182"/>
      <c r="I263" s="182"/>
      <c r="J263" s="182"/>
      <c r="K263" s="182"/>
      <c r="L263" s="182"/>
      <c r="M263" s="182"/>
      <c r="N263" s="182"/>
      <c r="O263" s="182"/>
      <c r="P263" s="182"/>
      <c r="Q263" s="183"/>
      <c r="S263" s="7"/>
      <c r="T263" s="7"/>
    </row>
    <row r="264" spans="2:20" s="1" customFormat="1" ht="28.5" customHeight="1" x14ac:dyDescent="0.25">
      <c r="B264" s="68" t="s">
        <v>97</v>
      </c>
      <c r="C264" s="68"/>
      <c r="D264" s="68"/>
      <c r="E264" s="68"/>
      <c r="F264" s="68"/>
      <c r="G264" s="68"/>
      <c r="H264" s="68" t="s">
        <v>111</v>
      </c>
      <c r="I264" s="68"/>
      <c r="J264" s="68"/>
      <c r="K264" s="68" t="s">
        <v>99</v>
      </c>
      <c r="L264" s="68"/>
      <c r="M264" s="68"/>
      <c r="N264" s="68" t="s">
        <v>389</v>
      </c>
      <c r="O264" s="68"/>
      <c r="P264" s="68"/>
      <c r="Q264" s="68"/>
      <c r="S264" s="7"/>
      <c r="T264" s="7"/>
    </row>
    <row r="265" spans="2:20" s="1" customFormat="1" x14ac:dyDescent="0.25">
      <c r="B265" s="75" t="s">
        <v>112</v>
      </c>
      <c r="C265" s="75"/>
      <c r="D265" s="75"/>
      <c r="E265" s="75"/>
      <c r="F265" s="75"/>
      <c r="G265" s="75"/>
      <c r="H265" s="249" t="s">
        <v>95</v>
      </c>
      <c r="I265" s="249"/>
      <c r="J265" s="249"/>
      <c r="K265" s="216" t="s">
        <v>122</v>
      </c>
      <c r="L265" s="216"/>
      <c r="M265" s="216"/>
      <c r="N265" s="214">
        <v>7612069.6799999997</v>
      </c>
      <c r="O265" s="214"/>
      <c r="P265" s="214"/>
      <c r="Q265" s="214"/>
      <c r="S265" s="7"/>
      <c r="T265" s="7"/>
    </row>
    <row r="266" spans="2:20" s="1" customFormat="1" x14ac:dyDescent="0.25">
      <c r="B266" s="95" t="s">
        <v>98</v>
      </c>
      <c r="C266" s="95"/>
      <c r="D266" s="95"/>
      <c r="E266" s="95"/>
      <c r="F266" s="95"/>
      <c r="G266" s="95"/>
      <c r="H266" s="249" t="s">
        <v>96</v>
      </c>
      <c r="I266" s="249"/>
      <c r="J266" s="249"/>
      <c r="K266" s="216" t="s">
        <v>100</v>
      </c>
      <c r="L266" s="216"/>
      <c r="M266" s="216"/>
      <c r="N266" s="214">
        <v>801848.8</v>
      </c>
      <c r="O266" s="214"/>
      <c r="P266" s="214"/>
      <c r="Q266" s="214"/>
      <c r="S266" s="29"/>
      <c r="T266" s="7"/>
    </row>
    <row r="267" spans="2:20" s="1" customFormat="1" x14ac:dyDescent="0.25">
      <c r="B267" s="96" t="s">
        <v>124</v>
      </c>
      <c r="C267" s="96"/>
      <c r="D267" s="96"/>
      <c r="E267" s="96"/>
      <c r="F267" s="96"/>
      <c r="G267" s="96"/>
      <c r="H267" s="96"/>
      <c r="I267" s="96"/>
      <c r="J267" s="96"/>
      <c r="K267" s="96"/>
      <c r="L267" s="96"/>
      <c r="M267" s="96"/>
      <c r="N267" s="215">
        <f>SUM(M265:Q266)</f>
        <v>8413918.4800000004</v>
      </c>
      <c r="O267" s="215"/>
      <c r="P267" s="215"/>
      <c r="Q267" s="215"/>
      <c r="S267" s="29"/>
      <c r="T267" s="7"/>
    </row>
    <row r="268" spans="2:20" s="1" customFormat="1" x14ac:dyDescent="0.25">
      <c r="B268" s="69"/>
      <c r="C268" s="70"/>
      <c r="D268" s="70"/>
      <c r="E268" s="70"/>
      <c r="F268" s="70"/>
      <c r="G268" s="70"/>
      <c r="H268" s="70"/>
      <c r="I268" s="70"/>
      <c r="J268" s="70"/>
      <c r="K268" s="70"/>
      <c r="L268" s="70"/>
      <c r="M268" s="70"/>
      <c r="N268" s="70"/>
      <c r="O268" s="70"/>
      <c r="P268" s="70"/>
      <c r="Q268" s="71"/>
      <c r="S268" s="29"/>
      <c r="T268" s="7"/>
    </row>
    <row r="269" spans="2:20" s="1" customFormat="1" ht="22.5" customHeight="1" x14ac:dyDescent="0.25">
      <c r="B269" s="129" t="s">
        <v>268</v>
      </c>
      <c r="C269" s="129"/>
      <c r="D269" s="129"/>
      <c r="E269" s="129"/>
      <c r="F269" s="129"/>
      <c r="G269" s="129"/>
      <c r="H269" s="129"/>
      <c r="I269" s="129"/>
      <c r="J269" s="129"/>
      <c r="K269" s="129"/>
      <c r="L269" s="129"/>
      <c r="M269" s="129"/>
      <c r="N269" s="129"/>
      <c r="O269" s="129"/>
      <c r="P269" s="129"/>
      <c r="Q269" s="129"/>
      <c r="S269" s="7"/>
      <c r="T269" s="7"/>
    </row>
    <row r="270" spans="2:20" s="1" customFormat="1" x14ac:dyDescent="0.25">
      <c r="B270" s="72"/>
      <c r="C270" s="73"/>
      <c r="D270" s="73"/>
      <c r="E270" s="73"/>
      <c r="F270" s="73"/>
      <c r="G270" s="73"/>
      <c r="H270" s="73"/>
      <c r="I270" s="73"/>
      <c r="J270" s="73"/>
      <c r="K270" s="73"/>
      <c r="L270" s="73"/>
      <c r="M270" s="73"/>
      <c r="N270" s="73"/>
      <c r="O270" s="73"/>
      <c r="P270" s="73"/>
      <c r="Q270" s="74"/>
      <c r="S270" s="7"/>
      <c r="T270" s="7"/>
    </row>
    <row r="271" spans="2:20" s="1" customFormat="1" ht="22.5" customHeight="1" x14ac:dyDescent="0.25">
      <c r="B271" s="135" t="s">
        <v>171</v>
      </c>
      <c r="C271" s="135"/>
      <c r="D271" s="135"/>
      <c r="E271" s="135"/>
      <c r="F271" s="135"/>
      <c r="G271" s="135"/>
      <c r="H271" s="135"/>
      <c r="I271" s="272" t="s">
        <v>172</v>
      </c>
      <c r="J271" s="273"/>
      <c r="K271" s="273"/>
      <c r="L271" s="273"/>
      <c r="M271" s="273"/>
      <c r="N271" s="273"/>
      <c r="O271" s="273"/>
      <c r="P271" s="273"/>
      <c r="Q271" s="274"/>
      <c r="S271" s="7"/>
      <c r="T271" s="7"/>
    </row>
    <row r="272" spans="2:20" s="12" customFormat="1" x14ac:dyDescent="0.25">
      <c r="B272" s="75" t="s">
        <v>31</v>
      </c>
      <c r="C272" s="75"/>
      <c r="D272" s="75"/>
      <c r="E272" s="75"/>
      <c r="F272" s="75"/>
      <c r="G272" s="75"/>
      <c r="H272" s="75"/>
      <c r="I272" s="84">
        <v>876041344.23000002</v>
      </c>
      <c r="J272" s="85"/>
      <c r="K272" s="85"/>
      <c r="L272" s="85"/>
      <c r="M272" s="85"/>
      <c r="N272" s="85"/>
      <c r="O272" s="85"/>
      <c r="P272" s="85"/>
      <c r="Q272" s="86"/>
      <c r="S272" s="28"/>
      <c r="T272" s="28"/>
    </row>
    <row r="273" spans="2:20" s="12" customFormat="1" x14ac:dyDescent="0.25">
      <c r="B273" s="75" t="s">
        <v>55</v>
      </c>
      <c r="C273" s="75"/>
      <c r="D273" s="75"/>
      <c r="E273" s="75"/>
      <c r="F273" s="75"/>
      <c r="G273" s="75"/>
      <c r="H273" s="75"/>
      <c r="I273" s="84">
        <v>160777815.25</v>
      </c>
      <c r="J273" s="85"/>
      <c r="K273" s="85"/>
      <c r="L273" s="85"/>
      <c r="M273" s="85"/>
      <c r="N273" s="85"/>
      <c r="O273" s="85"/>
      <c r="P273" s="85"/>
      <c r="Q273" s="86"/>
      <c r="S273" s="28"/>
      <c r="T273" s="28"/>
    </row>
    <row r="274" spans="2:20" s="12" customFormat="1" x14ac:dyDescent="0.25">
      <c r="B274" s="75" t="s">
        <v>21</v>
      </c>
      <c r="C274" s="75"/>
      <c r="D274" s="75"/>
      <c r="E274" s="75"/>
      <c r="F274" s="75"/>
      <c r="G274" s="75"/>
      <c r="H274" s="75"/>
      <c r="I274" s="84">
        <v>545127295.72000003</v>
      </c>
      <c r="J274" s="85"/>
      <c r="K274" s="85"/>
      <c r="L274" s="85"/>
      <c r="M274" s="85"/>
      <c r="N274" s="85"/>
      <c r="O274" s="85"/>
      <c r="P274" s="85"/>
      <c r="Q274" s="86"/>
      <c r="S274" s="28"/>
      <c r="T274" s="28"/>
    </row>
    <row r="275" spans="2:20" s="12" customFormat="1" x14ac:dyDescent="0.25">
      <c r="B275" s="75" t="s">
        <v>298</v>
      </c>
      <c r="C275" s="75"/>
      <c r="D275" s="75"/>
      <c r="E275" s="75"/>
      <c r="F275" s="75"/>
      <c r="G275" s="75"/>
      <c r="H275" s="75"/>
      <c r="I275" s="84">
        <v>15090420</v>
      </c>
      <c r="J275" s="85"/>
      <c r="K275" s="85"/>
      <c r="L275" s="85"/>
      <c r="M275" s="85"/>
      <c r="N275" s="85"/>
      <c r="O275" s="85"/>
      <c r="P275" s="85"/>
      <c r="Q275" s="86"/>
      <c r="S275" s="28"/>
      <c r="T275" s="28"/>
    </row>
    <row r="276" spans="2:20" s="12" customFormat="1" x14ac:dyDescent="0.25">
      <c r="B276" s="310" t="s">
        <v>2</v>
      </c>
      <c r="C276" s="310"/>
      <c r="D276" s="310"/>
      <c r="E276" s="310"/>
      <c r="F276" s="310"/>
      <c r="G276" s="310"/>
      <c r="H276" s="310"/>
      <c r="I276" s="407">
        <f>SUM(I272:Q275)</f>
        <v>1597036875.2</v>
      </c>
      <c r="J276" s="408"/>
      <c r="K276" s="408"/>
      <c r="L276" s="408"/>
      <c r="M276" s="408"/>
      <c r="N276" s="408"/>
      <c r="O276" s="408"/>
      <c r="P276" s="408"/>
      <c r="Q276" s="409"/>
      <c r="S276" s="28"/>
      <c r="T276" s="28"/>
    </row>
    <row r="277" spans="2:20" s="1" customFormat="1" x14ac:dyDescent="0.25">
      <c r="B277" s="178"/>
      <c r="C277" s="179"/>
      <c r="D277" s="179"/>
      <c r="E277" s="179"/>
      <c r="F277" s="179"/>
      <c r="G277" s="179"/>
      <c r="H277" s="179"/>
      <c r="I277" s="179"/>
      <c r="J277" s="179"/>
      <c r="K277" s="179"/>
      <c r="L277" s="179"/>
      <c r="M277" s="179"/>
      <c r="N277" s="179"/>
      <c r="O277" s="179"/>
      <c r="P277" s="179"/>
      <c r="Q277" s="180"/>
      <c r="S277" s="7"/>
      <c r="T277" s="7"/>
    </row>
    <row r="278" spans="2:20" s="1" customFormat="1" ht="32.25" customHeight="1" x14ac:dyDescent="0.25">
      <c r="B278" s="304" t="s">
        <v>286</v>
      </c>
      <c r="C278" s="305"/>
      <c r="D278" s="305"/>
      <c r="E278" s="305"/>
      <c r="F278" s="305"/>
      <c r="G278" s="305"/>
      <c r="H278" s="305"/>
      <c r="I278" s="305"/>
      <c r="J278" s="305"/>
      <c r="K278" s="305"/>
      <c r="L278" s="305"/>
      <c r="M278" s="305"/>
      <c r="N278" s="305"/>
      <c r="O278" s="305"/>
      <c r="P278" s="305"/>
      <c r="Q278" s="306"/>
      <c r="S278" s="7"/>
      <c r="T278" s="7"/>
    </row>
    <row r="279" spans="2:20" s="1" customFormat="1" x14ac:dyDescent="0.25">
      <c r="B279" s="147"/>
      <c r="C279" s="148"/>
      <c r="D279" s="148"/>
      <c r="E279" s="148"/>
      <c r="F279" s="148"/>
      <c r="G279" s="148"/>
      <c r="H279" s="148"/>
      <c r="I279" s="148"/>
      <c r="J279" s="148"/>
      <c r="K279" s="148"/>
      <c r="L279" s="148"/>
      <c r="M279" s="148"/>
      <c r="N279" s="148"/>
      <c r="O279" s="148"/>
      <c r="P279" s="148"/>
      <c r="Q279" s="149"/>
      <c r="S279" s="7"/>
      <c r="T279" s="7"/>
    </row>
    <row r="280" spans="2:20" s="1" customFormat="1" ht="46.5" customHeight="1" x14ac:dyDescent="0.25">
      <c r="B280" s="314" t="s">
        <v>401</v>
      </c>
      <c r="C280" s="184"/>
      <c r="D280" s="184"/>
      <c r="E280" s="184"/>
      <c r="F280" s="184"/>
      <c r="G280" s="184"/>
      <c r="H280" s="184"/>
      <c r="I280" s="184"/>
      <c r="J280" s="184"/>
      <c r="K280" s="184"/>
      <c r="L280" s="184"/>
      <c r="M280" s="184"/>
      <c r="N280" s="184"/>
      <c r="O280" s="184"/>
      <c r="P280" s="184"/>
      <c r="Q280" s="213"/>
      <c r="S280" s="7"/>
      <c r="T280" s="7"/>
    </row>
    <row r="281" spans="2:20" s="1" customFormat="1" x14ac:dyDescent="0.25">
      <c r="B281" s="181"/>
      <c r="C281" s="182"/>
      <c r="D281" s="182"/>
      <c r="E281" s="182"/>
      <c r="F281" s="182"/>
      <c r="G281" s="182"/>
      <c r="H281" s="182"/>
      <c r="I281" s="182"/>
      <c r="J281" s="182"/>
      <c r="K281" s="182"/>
      <c r="L281" s="182"/>
      <c r="M281" s="182"/>
      <c r="N281" s="182"/>
      <c r="O281" s="182"/>
      <c r="P281" s="182"/>
      <c r="Q281" s="183"/>
      <c r="S281" s="7"/>
      <c r="T281" s="7"/>
    </row>
    <row r="282" spans="2:20" s="1" customFormat="1" ht="22.5" customHeight="1" x14ac:dyDescent="0.25">
      <c r="B282" s="311" t="s">
        <v>56</v>
      </c>
      <c r="C282" s="312"/>
      <c r="D282" s="312"/>
      <c r="E282" s="312"/>
      <c r="F282" s="312"/>
      <c r="G282" s="312"/>
      <c r="H282" s="312"/>
      <c r="I282" s="312"/>
      <c r="J282" s="312"/>
      <c r="K282" s="312"/>
      <c r="L282" s="312"/>
      <c r="M282" s="312"/>
      <c r="N282" s="312"/>
      <c r="O282" s="312"/>
      <c r="P282" s="312"/>
      <c r="Q282" s="313"/>
      <c r="S282" s="7"/>
      <c r="T282" s="7"/>
    </row>
    <row r="283" spans="2:20" s="1" customFormat="1" ht="12.75" customHeight="1" x14ac:dyDescent="0.25">
      <c r="B283" s="124"/>
      <c r="C283" s="124"/>
      <c r="D283" s="124"/>
      <c r="E283" s="124"/>
      <c r="F283" s="124"/>
      <c r="G283" s="124"/>
      <c r="H283" s="124"/>
      <c r="I283" s="124"/>
      <c r="J283" s="124"/>
      <c r="K283" s="124"/>
      <c r="L283" s="124"/>
      <c r="M283" s="124"/>
      <c r="N283" s="124"/>
      <c r="O283" s="124"/>
      <c r="P283" s="124"/>
      <c r="Q283" s="124"/>
      <c r="S283" s="7"/>
      <c r="T283" s="7"/>
    </row>
    <row r="284" spans="2:20" s="1" customFormat="1" ht="18.75" customHeight="1" x14ac:dyDescent="0.25">
      <c r="B284" s="135" t="s">
        <v>161</v>
      </c>
      <c r="C284" s="135"/>
      <c r="D284" s="135"/>
      <c r="E284" s="135"/>
      <c r="F284" s="135"/>
      <c r="G284" s="135"/>
      <c r="H284" s="135"/>
      <c r="I284" s="135" t="s">
        <v>172</v>
      </c>
      <c r="J284" s="135"/>
      <c r="K284" s="135" t="s">
        <v>353</v>
      </c>
      <c r="L284" s="135"/>
      <c r="M284" s="68" t="s">
        <v>358</v>
      </c>
      <c r="N284" s="68"/>
      <c r="O284" s="68"/>
      <c r="P284" s="68"/>
      <c r="Q284" s="68"/>
      <c r="S284" s="7"/>
      <c r="T284" s="7"/>
    </row>
    <row r="285" spans="2:20" s="1" customFormat="1" ht="17.25" customHeight="1" x14ac:dyDescent="0.25">
      <c r="B285" s="75" t="s">
        <v>162</v>
      </c>
      <c r="C285" s="75"/>
      <c r="D285" s="75"/>
      <c r="E285" s="75"/>
      <c r="F285" s="75"/>
      <c r="G285" s="75"/>
      <c r="H285" s="75"/>
      <c r="I285" s="120">
        <v>106477968.88</v>
      </c>
      <c r="J285" s="120"/>
      <c r="K285" s="120">
        <v>8197921.3799999999</v>
      </c>
      <c r="L285" s="120"/>
      <c r="M285" s="120">
        <v>77151098.540000007</v>
      </c>
      <c r="N285" s="120"/>
      <c r="O285" s="120"/>
      <c r="P285" s="120"/>
      <c r="Q285" s="120"/>
      <c r="S285" s="7"/>
      <c r="T285" s="7"/>
    </row>
    <row r="286" spans="2:20" s="1" customFormat="1" ht="17.25" customHeight="1" x14ac:dyDescent="0.25">
      <c r="B286" s="75" t="s">
        <v>47</v>
      </c>
      <c r="C286" s="75"/>
      <c r="D286" s="75"/>
      <c r="E286" s="75"/>
      <c r="F286" s="75"/>
      <c r="G286" s="75"/>
      <c r="H286" s="75"/>
      <c r="I286" s="120">
        <v>16149969.91</v>
      </c>
      <c r="J286" s="120"/>
      <c r="K286" s="120">
        <v>1041572.43</v>
      </c>
      <c r="L286" s="120"/>
      <c r="M286" s="120">
        <v>10398330.640000001</v>
      </c>
      <c r="N286" s="120"/>
      <c r="O286" s="120"/>
      <c r="P286" s="120"/>
      <c r="Q286" s="120"/>
      <c r="S286" s="7"/>
      <c r="T286" s="7"/>
    </row>
    <row r="287" spans="2:20" s="1" customFormat="1" ht="17.25" customHeight="1" x14ac:dyDescent="0.25">
      <c r="B287" s="75" t="s">
        <v>52</v>
      </c>
      <c r="C287" s="75"/>
      <c r="D287" s="75"/>
      <c r="E287" s="75"/>
      <c r="F287" s="75"/>
      <c r="G287" s="75"/>
      <c r="H287" s="75"/>
      <c r="I287" s="120">
        <v>6299001.6100000003</v>
      </c>
      <c r="J287" s="120"/>
      <c r="K287" s="120">
        <v>716557.49</v>
      </c>
      <c r="L287" s="120"/>
      <c r="M287" s="120">
        <v>4928603.04</v>
      </c>
      <c r="N287" s="120"/>
      <c r="O287" s="120"/>
      <c r="P287" s="120"/>
      <c r="Q287" s="120"/>
      <c r="S287" s="7"/>
      <c r="T287" s="7"/>
    </row>
    <row r="288" spans="2:20" s="1" customFormat="1" ht="17.25" customHeight="1" x14ac:dyDescent="0.25">
      <c r="B288" s="75" t="s">
        <v>115</v>
      </c>
      <c r="C288" s="75"/>
      <c r="D288" s="75"/>
      <c r="E288" s="75"/>
      <c r="F288" s="75"/>
      <c r="G288" s="75"/>
      <c r="H288" s="75"/>
      <c r="I288" s="120">
        <v>450406951.81999999</v>
      </c>
      <c r="J288" s="120"/>
      <c r="K288" s="120">
        <v>22471161.129999999</v>
      </c>
      <c r="L288" s="120"/>
      <c r="M288" s="120">
        <f>351351189.11-89147.8</f>
        <v>351262041.31</v>
      </c>
      <c r="N288" s="120"/>
      <c r="O288" s="120"/>
      <c r="P288" s="120"/>
      <c r="Q288" s="120"/>
      <c r="S288" s="7"/>
      <c r="T288" s="7"/>
    </row>
    <row r="289" spans="2:20" s="1" customFormat="1" hidden="1" x14ac:dyDescent="0.25">
      <c r="B289" s="75" t="s">
        <v>48</v>
      </c>
      <c r="C289" s="75"/>
      <c r="D289" s="75"/>
      <c r="E289" s="75"/>
      <c r="F289" s="75"/>
      <c r="G289" s="75"/>
      <c r="H289" s="75"/>
      <c r="I289" s="120">
        <v>0</v>
      </c>
      <c r="J289" s="120"/>
      <c r="K289" s="120">
        <v>0</v>
      </c>
      <c r="L289" s="120"/>
      <c r="M289" s="120">
        <v>0</v>
      </c>
      <c r="N289" s="120"/>
      <c r="O289" s="120"/>
      <c r="P289" s="120"/>
      <c r="Q289" s="120"/>
      <c r="S289" s="7"/>
      <c r="T289" s="7"/>
    </row>
    <row r="290" spans="2:20" s="1" customFormat="1" x14ac:dyDescent="0.25">
      <c r="B290" s="75" t="s">
        <v>46</v>
      </c>
      <c r="C290" s="75"/>
      <c r="D290" s="75"/>
      <c r="E290" s="75"/>
      <c r="F290" s="75"/>
      <c r="G290" s="75"/>
      <c r="H290" s="75"/>
      <c r="I290" s="120">
        <v>419694784.08999997</v>
      </c>
      <c r="J290" s="120"/>
      <c r="K290" s="120">
        <v>24790244.690000001</v>
      </c>
      <c r="L290" s="120"/>
      <c r="M290" s="120">
        <v>186023923.16</v>
      </c>
      <c r="N290" s="120"/>
      <c r="O290" s="120"/>
      <c r="P290" s="120"/>
      <c r="Q290" s="120"/>
      <c r="S290" s="7"/>
      <c r="T290" s="7"/>
    </row>
    <row r="291" spans="2:20" s="1" customFormat="1" x14ac:dyDescent="0.25">
      <c r="B291" s="55" t="s">
        <v>49</v>
      </c>
      <c r="C291" s="55"/>
      <c r="D291" s="55"/>
      <c r="E291" s="55"/>
      <c r="F291" s="55"/>
      <c r="G291" s="55"/>
      <c r="H291" s="55"/>
      <c r="I291" s="120">
        <v>822999.73</v>
      </c>
      <c r="J291" s="120"/>
      <c r="K291" s="120">
        <v>82296.899999999994</v>
      </c>
      <c r="L291" s="120"/>
      <c r="M291" s="120">
        <v>506039.29</v>
      </c>
      <c r="N291" s="120"/>
      <c r="O291" s="120"/>
      <c r="P291" s="120"/>
      <c r="Q291" s="120"/>
      <c r="S291" s="7"/>
      <c r="T291" s="7"/>
    </row>
    <row r="292" spans="2:20" s="1" customFormat="1" ht="15.75" x14ac:dyDescent="0.25">
      <c r="B292" s="136" t="s">
        <v>2</v>
      </c>
      <c r="C292" s="136"/>
      <c r="D292" s="136"/>
      <c r="E292" s="136"/>
      <c r="F292" s="136"/>
      <c r="G292" s="136"/>
      <c r="H292" s="136"/>
      <c r="I292" s="137">
        <f>SUM(I285:J291)</f>
        <v>999851676.03999996</v>
      </c>
      <c r="J292" s="137"/>
      <c r="K292" s="94">
        <f>SUM(K285:L291)</f>
        <v>57299754.020000003</v>
      </c>
      <c r="L292" s="94"/>
      <c r="M292" s="94">
        <f>SUM(M285:Q291)</f>
        <v>630270035.98000002</v>
      </c>
      <c r="N292" s="94"/>
      <c r="O292" s="94"/>
      <c r="P292" s="94"/>
      <c r="Q292" s="94"/>
      <c r="S292" s="7"/>
      <c r="T292" s="7"/>
    </row>
    <row r="293" spans="2:20" s="1" customFormat="1" x14ac:dyDescent="0.25">
      <c r="B293" s="322"/>
      <c r="C293" s="323"/>
      <c r="D293" s="323"/>
      <c r="E293" s="323"/>
      <c r="F293" s="323"/>
      <c r="G293" s="323"/>
      <c r="H293" s="323"/>
      <c r="I293" s="323"/>
      <c r="J293" s="323"/>
      <c r="K293" s="323"/>
      <c r="L293" s="323"/>
      <c r="M293" s="323"/>
      <c r="N293" s="323"/>
      <c r="O293" s="323"/>
      <c r="P293" s="323"/>
      <c r="Q293" s="324"/>
      <c r="S293" s="7"/>
      <c r="T293" s="7"/>
    </row>
    <row r="294" spans="2:20" s="1" customFormat="1" ht="21" customHeight="1" x14ac:dyDescent="0.25">
      <c r="B294" s="135" t="s">
        <v>173</v>
      </c>
      <c r="C294" s="135"/>
      <c r="D294" s="135"/>
      <c r="E294" s="135"/>
      <c r="F294" s="135"/>
      <c r="G294" s="135"/>
      <c r="H294" s="135"/>
      <c r="I294" s="135" t="s">
        <v>172</v>
      </c>
      <c r="J294" s="135"/>
      <c r="K294" s="68" t="s">
        <v>354</v>
      </c>
      <c r="L294" s="68"/>
      <c r="M294" s="68" t="s">
        <v>359</v>
      </c>
      <c r="N294" s="68"/>
      <c r="O294" s="68"/>
      <c r="P294" s="68"/>
      <c r="Q294" s="68"/>
      <c r="S294" s="7"/>
      <c r="T294" s="7"/>
    </row>
    <row r="295" spans="2:20" s="1" customFormat="1" x14ac:dyDescent="0.25">
      <c r="B295" s="75" t="s">
        <v>78</v>
      </c>
      <c r="C295" s="75"/>
      <c r="D295" s="75"/>
      <c r="E295" s="75"/>
      <c r="F295" s="75"/>
      <c r="G295" s="75"/>
      <c r="H295" s="75"/>
      <c r="I295" s="120">
        <v>3655500.33</v>
      </c>
      <c r="J295" s="120"/>
      <c r="K295" s="120">
        <v>1130555.03</v>
      </c>
      <c r="L295" s="120"/>
      <c r="M295" s="120">
        <v>3253851.54</v>
      </c>
      <c r="N295" s="120"/>
      <c r="O295" s="120"/>
      <c r="P295" s="120"/>
      <c r="Q295" s="120"/>
      <c r="S295" s="7"/>
      <c r="T295" s="7"/>
    </row>
    <row r="296" spans="2:20" s="1" customFormat="1" ht="17.25" customHeight="1" x14ac:dyDescent="0.25">
      <c r="B296" s="75" t="s">
        <v>287</v>
      </c>
      <c r="C296" s="75"/>
      <c r="D296" s="75"/>
      <c r="E296" s="75"/>
      <c r="F296" s="75"/>
      <c r="G296" s="75"/>
      <c r="H296" s="75"/>
      <c r="I296" s="120">
        <v>9599396.9499999993</v>
      </c>
      <c r="J296" s="120"/>
      <c r="K296" s="120">
        <v>1412112.41</v>
      </c>
      <c r="L296" s="120"/>
      <c r="M296" s="120">
        <v>4622122.04</v>
      </c>
      <c r="N296" s="120"/>
      <c r="O296" s="120"/>
      <c r="P296" s="120"/>
      <c r="Q296" s="120"/>
      <c r="S296" s="7"/>
      <c r="T296" s="7"/>
    </row>
    <row r="297" spans="2:20" s="1" customFormat="1" x14ac:dyDescent="0.25">
      <c r="B297" s="136" t="s">
        <v>2</v>
      </c>
      <c r="C297" s="136"/>
      <c r="D297" s="136"/>
      <c r="E297" s="136"/>
      <c r="F297" s="136"/>
      <c r="G297" s="136"/>
      <c r="H297" s="136"/>
      <c r="I297" s="94">
        <f>SUM(G295:I296)</f>
        <v>13254897.279999999</v>
      </c>
      <c r="J297" s="94"/>
      <c r="K297" s="94">
        <f>SUM(K295:L296)</f>
        <v>2542667.44</v>
      </c>
      <c r="L297" s="94"/>
      <c r="M297" s="94">
        <f>SUM(M295:Q296)</f>
        <v>7875973.5800000001</v>
      </c>
      <c r="N297" s="94"/>
      <c r="O297" s="94"/>
      <c r="P297" s="94"/>
      <c r="Q297" s="94"/>
      <c r="S297" s="7"/>
      <c r="T297" s="7"/>
    </row>
    <row r="298" spans="2:20" s="1" customFormat="1" ht="21" customHeight="1" x14ac:dyDescent="0.25">
      <c r="B298" s="136" t="s">
        <v>299</v>
      </c>
      <c r="C298" s="136"/>
      <c r="D298" s="136"/>
      <c r="E298" s="136"/>
      <c r="F298" s="136"/>
      <c r="G298" s="136"/>
      <c r="H298" s="136"/>
      <c r="I298" s="136"/>
      <c r="J298" s="136"/>
      <c r="K298" s="136"/>
      <c r="L298" s="136"/>
      <c r="M298" s="121">
        <f>+M292+M297</f>
        <v>638146009.56000006</v>
      </c>
      <c r="N298" s="121"/>
      <c r="O298" s="121"/>
      <c r="P298" s="121"/>
      <c r="Q298" s="121"/>
      <c r="S298" s="7"/>
      <c r="T298" s="7"/>
    </row>
    <row r="299" spans="2:20" s="1" customFormat="1" x14ac:dyDescent="0.25">
      <c r="B299" s="178"/>
      <c r="C299" s="179"/>
      <c r="D299" s="179"/>
      <c r="E299" s="179"/>
      <c r="F299" s="179"/>
      <c r="G299" s="179"/>
      <c r="H299" s="179"/>
      <c r="I299" s="179"/>
      <c r="J299" s="179"/>
      <c r="K299" s="179"/>
      <c r="L299" s="179"/>
      <c r="M299" s="179"/>
      <c r="N299" s="179"/>
      <c r="O299" s="179"/>
      <c r="P299" s="179"/>
      <c r="Q299" s="180"/>
      <c r="S299" s="7"/>
      <c r="T299" s="7"/>
    </row>
    <row r="300" spans="2:20" s="1" customFormat="1" ht="63" customHeight="1" x14ac:dyDescent="0.25">
      <c r="B300" s="142" t="s">
        <v>402</v>
      </c>
      <c r="C300" s="143"/>
      <c r="D300" s="143"/>
      <c r="E300" s="143"/>
      <c r="F300" s="143"/>
      <c r="G300" s="143"/>
      <c r="H300" s="143"/>
      <c r="I300" s="143"/>
      <c r="J300" s="143"/>
      <c r="K300" s="143"/>
      <c r="L300" s="143"/>
      <c r="M300" s="143"/>
      <c r="N300" s="143"/>
      <c r="O300" s="143"/>
      <c r="P300" s="143"/>
      <c r="Q300" s="144"/>
      <c r="S300" s="7"/>
      <c r="T300" s="7"/>
    </row>
    <row r="301" spans="2:20" s="1" customFormat="1" x14ac:dyDescent="0.25">
      <c r="B301" s="285"/>
      <c r="C301" s="286"/>
      <c r="D301" s="286"/>
      <c r="E301" s="286"/>
      <c r="F301" s="286"/>
      <c r="G301" s="286"/>
      <c r="H301" s="286"/>
      <c r="I301" s="286"/>
      <c r="J301" s="286"/>
      <c r="K301" s="286"/>
      <c r="L301" s="286"/>
      <c r="M301" s="286"/>
      <c r="N301" s="286"/>
      <c r="O301" s="286"/>
      <c r="P301" s="286"/>
      <c r="Q301" s="287"/>
      <c r="S301" s="7"/>
      <c r="T301" s="7"/>
    </row>
    <row r="302" spans="2:20" s="1" customFormat="1" ht="64.5" customHeight="1" x14ac:dyDescent="0.25">
      <c r="B302" s="142" t="s">
        <v>371</v>
      </c>
      <c r="C302" s="143"/>
      <c r="D302" s="143"/>
      <c r="E302" s="143"/>
      <c r="F302" s="143"/>
      <c r="G302" s="143"/>
      <c r="H302" s="143"/>
      <c r="I302" s="143"/>
      <c r="J302" s="143"/>
      <c r="K302" s="143"/>
      <c r="L302" s="143"/>
      <c r="M302" s="143"/>
      <c r="N302" s="143"/>
      <c r="O302" s="143"/>
      <c r="P302" s="143"/>
      <c r="Q302" s="144"/>
      <c r="S302" s="7"/>
      <c r="T302" s="7"/>
    </row>
    <row r="303" spans="2:20" s="1" customFormat="1" ht="20.25" customHeight="1" x14ac:dyDescent="0.25">
      <c r="B303" s="49" t="s">
        <v>196</v>
      </c>
      <c r="C303" s="50"/>
      <c r="D303" s="50"/>
      <c r="E303" s="50"/>
      <c r="F303" s="50"/>
      <c r="G303" s="50"/>
      <c r="H303" s="50"/>
      <c r="I303" s="50"/>
      <c r="J303" s="50"/>
      <c r="K303" s="50"/>
      <c r="L303" s="50"/>
      <c r="M303" s="50"/>
      <c r="N303" s="50"/>
      <c r="O303" s="50"/>
      <c r="P303" s="50"/>
      <c r="Q303" s="51"/>
      <c r="S303" s="7"/>
      <c r="T303" s="7"/>
    </row>
    <row r="304" spans="2:20" s="1" customFormat="1" x14ac:dyDescent="0.25">
      <c r="B304" s="282"/>
      <c r="C304" s="283"/>
      <c r="D304" s="283"/>
      <c r="E304" s="283"/>
      <c r="F304" s="283"/>
      <c r="G304" s="283"/>
      <c r="H304" s="283"/>
      <c r="I304" s="283"/>
      <c r="J304" s="283"/>
      <c r="K304" s="283"/>
      <c r="L304" s="283"/>
      <c r="M304" s="283"/>
      <c r="N304" s="283"/>
      <c r="O304" s="283"/>
      <c r="P304" s="283"/>
      <c r="Q304" s="284"/>
      <c r="S304" s="7"/>
      <c r="T304" s="7"/>
    </row>
    <row r="305" spans="2:20" s="1" customFormat="1" ht="74.25" customHeight="1" x14ac:dyDescent="0.25">
      <c r="B305" s="307" t="s">
        <v>403</v>
      </c>
      <c r="C305" s="308"/>
      <c r="D305" s="308"/>
      <c r="E305" s="308"/>
      <c r="F305" s="308"/>
      <c r="G305" s="308"/>
      <c r="H305" s="308"/>
      <c r="I305" s="308"/>
      <c r="J305" s="308"/>
      <c r="K305" s="308"/>
      <c r="L305" s="308"/>
      <c r="M305" s="308"/>
      <c r="N305" s="308"/>
      <c r="O305" s="308"/>
      <c r="P305" s="308"/>
      <c r="Q305" s="309"/>
      <c r="S305" s="7"/>
      <c r="T305" s="7"/>
    </row>
    <row r="306" spans="2:20" s="1" customFormat="1" ht="12" customHeight="1" x14ac:dyDescent="0.25">
      <c r="B306" s="398"/>
      <c r="C306" s="399"/>
      <c r="D306" s="399"/>
      <c r="E306" s="399"/>
      <c r="F306" s="399"/>
      <c r="G306" s="399"/>
      <c r="H306" s="399"/>
      <c r="I306" s="399"/>
      <c r="J306" s="399"/>
      <c r="K306" s="399"/>
      <c r="L306" s="399"/>
      <c r="M306" s="399"/>
      <c r="N306" s="399"/>
      <c r="O306" s="399"/>
      <c r="P306" s="399"/>
      <c r="Q306" s="400"/>
      <c r="S306" s="7"/>
      <c r="T306" s="7"/>
    </row>
    <row r="307" spans="2:20" ht="20.25" customHeight="1" x14ac:dyDescent="0.25">
      <c r="B307" s="129" t="s">
        <v>152</v>
      </c>
      <c r="C307" s="129"/>
      <c r="D307" s="129"/>
      <c r="E307" s="129"/>
      <c r="F307" s="129"/>
      <c r="G307" s="129"/>
      <c r="H307" s="129"/>
      <c r="I307" s="129"/>
      <c r="J307" s="129"/>
      <c r="K307" s="129"/>
      <c r="L307" s="129"/>
      <c r="M307" s="129"/>
      <c r="N307" s="129"/>
      <c r="O307" s="129"/>
      <c r="P307" s="129"/>
      <c r="Q307" s="129"/>
    </row>
    <row r="308" spans="2:20" ht="30.75" customHeight="1" x14ac:dyDescent="0.25">
      <c r="B308" s="116" t="s">
        <v>372</v>
      </c>
      <c r="C308" s="117"/>
      <c r="D308" s="117"/>
      <c r="E308" s="117"/>
      <c r="F308" s="117"/>
      <c r="G308" s="117"/>
      <c r="H308" s="117"/>
      <c r="I308" s="117"/>
      <c r="J308" s="117"/>
      <c r="K308" s="117"/>
      <c r="L308" s="117"/>
      <c r="M308" s="117"/>
      <c r="N308" s="117"/>
      <c r="O308" s="117"/>
      <c r="P308" s="117"/>
      <c r="Q308" s="118"/>
    </row>
    <row r="309" spans="2:20" x14ac:dyDescent="0.25">
      <c r="B309" s="157"/>
      <c r="C309" s="158"/>
      <c r="D309" s="158"/>
      <c r="E309" s="158"/>
      <c r="F309" s="158"/>
      <c r="G309" s="158"/>
      <c r="H309" s="158"/>
      <c r="I309" s="158"/>
      <c r="J309" s="158"/>
      <c r="K309" s="158"/>
      <c r="L309" s="158"/>
      <c r="M309" s="158"/>
      <c r="N309" s="158"/>
      <c r="O309" s="158"/>
      <c r="P309" s="158"/>
      <c r="Q309" s="159"/>
    </row>
    <row r="310" spans="2:20" ht="23.25" customHeight="1" x14ac:dyDescent="0.25">
      <c r="B310" s="129" t="s">
        <v>153</v>
      </c>
      <c r="C310" s="129"/>
      <c r="D310" s="129"/>
      <c r="E310" s="129"/>
      <c r="F310" s="129"/>
      <c r="G310" s="129"/>
      <c r="H310" s="129"/>
      <c r="I310" s="129"/>
      <c r="J310" s="129"/>
      <c r="K310" s="129"/>
      <c r="L310" s="129"/>
      <c r="M310" s="129"/>
      <c r="N310" s="129"/>
      <c r="O310" s="129"/>
      <c r="P310" s="129"/>
      <c r="Q310" s="129"/>
    </row>
    <row r="311" spans="2:20" x14ac:dyDescent="0.25">
      <c r="B311" s="178"/>
      <c r="C311" s="179"/>
      <c r="D311" s="179"/>
      <c r="E311" s="179"/>
      <c r="F311" s="179"/>
      <c r="G311" s="179"/>
      <c r="H311" s="179"/>
      <c r="I311" s="179"/>
      <c r="J311" s="179"/>
      <c r="K311" s="179"/>
      <c r="L311" s="179"/>
      <c r="M311" s="179"/>
      <c r="N311" s="179"/>
      <c r="O311" s="179"/>
      <c r="P311" s="179"/>
      <c r="Q311" s="180"/>
    </row>
    <row r="312" spans="2:20" ht="19.5" customHeight="1" x14ac:dyDescent="0.25">
      <c r="B312" s="100" t="s">
        <v>373</v>
      </c>
      <c r="C312" s="101"/>
      <c r="D312" s="101"/>
      <c r="E312" s="101"/>
      <c r="F312" s="101"/>
      <c r="G312" s="101"/>
      <c r="H312" s="101"/>
      <c r="I312" s="101"/>
      <c r="J312" s="101"/>
      <c r="K312" s="101"/>
      <c r="L312" s="101"/>
      <c r="M312" s="101"/>
      <c r="N312" s="101"/>
      <c r="O312" s="101"/>
      <c r="P312" s="101"/>
      <c r="Q312" s="174"/>
    </row>
    <row r="313" spans="2:20" ht="15" customHeight="1" x14ac:dyDescent="0.25">
      <c r="B313" s="285"/>
      <c r="C313" s="286"/>
      <c r="D313" s="286"/>
      <c r="E313" s="286"/>
      <c r="F313" s="286"/>
      <c r="G313" s="286"/>
      <c r="H313" s="286"/>
      <c r="I313" s="286"/>
      <c r="J313" s="286"/>
      <c r="K313" s="286"/>
      <c r="L313" s="286"/>
      <c r="M313" s="286"/>
      <c r="N313" s="286"/>
      <c r="O313" s="286"/>
      <c r="P313" s="286"/>
      <c r="Q313" s="287"/>
    </row>
    <row r="314" spans="2:20" ht="15.75" x14ac:dyDescent="0.25">
      <c r="B314" s="275" t="s">
        <v>154</v>
      </c>
      <c r="C314" s="367"/>
      <c r="D314" s="367"/>
      <c r="E314" s="367"/>
      <c r="F314" s="367"/>
      <c r="G314" s="367"/>
      <c r="H314" s="367"/>
      <c r="I314" s="367"/>
      <c r="J314" s="367"/>
      <c r="K314" s="367"/>
      <c r="L314" s="367"/>
      <c r="M314" s="367"/>
      <c r="N314" s="367"/>
      <c r="O314" s="367"/>
      <c r="P314" s="367"/>
      <c r="Q314" s="367"/>
    </row>
    <row r="315" spans="2:20" ht="17.25" customHeight="1" x14ac:dyDescent="0.25">
      <c r="B315" s="122"/>
      <c r="C315" s="122"/>
      <c r="D315" s="122"/>
      <c r="E315" s="122"/>
      <c r="F315" s="122"/>
      <c r="G315" s="122"/>
      <c r="H315" s="122"/>
      <c r="I315" s="122"/>
      <c r="J315" s="122"/>
      <c r="K315" s="122"/>
      <c r="L315" s="122"/>
      <c r="M315" s="122"/>
      <c r="N315" s="122"/>
      <c r="O315" s="122"/>
      <c r="P315" s="122"/>
      <c r="Q315" s="122"/>
    </row>
    <row r="316" spans="2:20" x14ac:dyDescent="0.25">
      <c r="B316" s="129" t="s">
        <v>209</v>
      </c>
      <c r="C316" s="129"/>
      <c r="D316" s="129"/>
      <c r="E316" s="129"/>
      <c r="F316" s="129"/>
      <c r="G316" s="129"/>
      <c r="H316" s="129"/>
      <c r="I316" s="129"/>
      <c r="J316" s="129"/>
      <c r="K316" s="129"/>
      <c r="L316" s="129"/>
      <c r="M316" s="129"/>
      <c r="N316" s="129"/>
      <c r="O316" s="129"/>
      <c r="P316" s="129"/>
      <c r="Q316" s="129"/>
    </row>
    <row r="317" spans="2:20" s="10" customFormat="1" ht="138.75" customHeight="1" x14ac:dyDescent="0.25">
      <c r="B317" s="173" t="s">
        <v>404</v>
      </c>
      <c r="C317" s="173"/>
      <c r="D317" s="173"/>
      <c r="E317" s="173"/>
      <c r="F317" s="173"/>
      <c r="G317" s="173"/>
      <c r="H317" s="173"/>
      <c r="I317" s="173"/>
      <c r="J317" s="173"/>
      <c r="K317" s="173"/>
      <c r="L317" s="173"/>
      <c r="M317" s="173"/>
      <c r="N317" s="173"/>
      <c r="O317" s="173"/>
      <c r="P317" s="173"/>
      <c r="Q317" s="173"/>
      <c r="S317" s="27"/>
      <c r="T317" s="27"/>
    </row>
    <row r="318" spans="2:20" s="10" customFormat="1" ht="31.5" customHeight="1" x14ac:dyDescent="0.25">
      <c r="B318" s="68" t="s">
        <v>36</v>
      </c>
      <c r="C318" s="68"/>
      <c r="D318" s="68"/>
      <c r="E318" s="68"/>
      <c r="F318" s="68"/>
      <c r="G318" s="68" t="s">
        <v>91</v>
      </c>
      <c r="H318" s="68"/>
      <c r="I318" s="68" t="s">
        <v>92</v>
      </c>
      <c r="J318" s="68"/>
      <c r="K318" s="68" t="s">
        <v>93</v>
      </c>
      <c r="L318" s="68"/>
      <c r="M318" s="135" t="s">
        <v>94</v>
      </c>
      <c r="N318" s="135"/>
      <c r="O318" s="68" t="s">
        <v>2</v>
      </c>
      <c r="P318" s="68"/>
      <c r="Q318" s="68"/>
      <c r="S318" s="27"/>
      <c r="T318" s="27"/>
    </row>
    <row r="319" spans="2:20" s="10" customFormat="1" ht="15" customHeight="1" x14ac:dyDescent="0.25">
      <c r="B319" s="123" t="s">
        <v>127</v>
      </c>
      <c r="C319" s="123"/>
      <c r="D319" s="123"/>
      <c r="E319" s="123"/>
      <c r="F319" s="123"/>
      <c r="G319" s="67">
        <v>10135651.02</v>
      </c>
      <c r="H319" s="67"/>
      <c r="I319" s="67">
        <v>148426.35999999999</v>
      </c>
      <c r="J319" s="67"/>
      <c r="K319" s="120">
        <v>147376.85999999999</v>
      </c>
      <c r="L319" s="120"/>
      <c r="M319" s="120">
        <v>197975.86</v>
      </c>
      <c r="N319" s="120"/>
      <c r="O319" s="120">
        <f>SUM(G319:N319)</f>
        <v>10629430.099999998</v>
      </c>
      <c r="P319" s="120"/>
      <c r="Q319" s="120"/>
      <c r="R319" s="12"/>
      <c r="S319" s="27"/>
      <c r="T319" s="27"/>
    </row>
    <row r="320" spans="2:20" s="10" customFormat="1" ht="15" customHeight="1" x14ac:dyDescent="0.25">
      <c r="B320" s="123" t="s">
        <v>134</v>
      </c>
      <c r="C320" s="123"/>
      <c r="D320" s="123"/>
      <c r="E320" s="123"/>
      <c r="F320" s="123"/>
      <c r="G320" s="67">
        <v>12212653.99</v>
      </c>
      <c r="H320" s="67"/>
      <c r="I320" s="67">
        <v>0</v>
      </c>
      <c r="J320" s="67"/>
      <c r="K320" s="120">
        <v>0</v>
      </c>
      <c r="L320" s="120"/>
      <c r="M320" s="120">
        <v>0</v>
      </c>
      <c r="N320" s="120"/>
      <c r="O320" s="120">
        <f t="shared" ref="O320:O328" si="2">SUM(G320:N320)</f>
        <v>12212653.99</v>
      </c>
      <c r="P320" s="120"/>
      <c r="Q320" s="120"/>
      <c r="R320" s="4"/>
      <c r="S320" s="27"/>
      <c r="T320" s="27"/>
    </row>
    <row r="321" spans="2:20" s="10" customFormat="1" ht="15" hidden="1" customHeight="1" x14ac:dyDescent="0.25">
      <c r="B321" s="123" t="s">
        <v>126</v>
      </c>
      <c r="C321" s="123"/>
      <c r="D321" s="123"/>
      <c r="E321" s="123"/>
      <c r="F321" s="123"/>
      <c r="G321" s="67">
        <v>0</v>
      </c>
      <c r="H321" s="67"/>
      <c r="I321" s="67">
        <v>0</v>
      </c>
      <c r="J321" s="67"/>
      <c r="K321" s="120">
        <v>0</v>
      </c>
      <c r="L321" s="120"/>
      <c r="M321" s="120">
        <v>0</v>
      </c>
      <c r="N321" s="120"/>
      <c r="O321" s="120">
        <f t="shared" si="2"/>
        <v>0</v>
      </c>
      <c r="P321" s="120"/>
      <c r="Q321" s="120"/>
      <c r="R321" s="12"/>
      <c r="S321" s="27"/>
      <c r="T321" s="27"/>
    </row>
    <row r="322" spans="2:20" s="10" customFormat="1" ht="15" customHeight="1" x14ac:dyDescent="0.25">
      <c r="B322" s="123" t="s">
        <v>128</v>
      </c>
      <c r="C322" s="123"/>
      <c r="D322" s="123"/>
      <c r="E322" s="123"/>
      <c r="F322" s="123"/>
      <c r="G322" s="120">
        <v>0</v>
      </c>
      <c r="H322" s="120"/>
      <c r="I322" s="67">
        <v>0</v>
      </c>
      <c r="J322" s="67"/>
      <c r="K322" s="120">
        <v>0</v>
      </c>
      <c r="L322" s="120"/>
      <c r="M322" s="120">
        <v>83782.399999999994</v>
      </c>
      <c r="N322" s="120"/>
      <c r="O322" s="120">
        <f t="shared" si="2"/>
        <v>83782.399999999994</v>
      </c>
      <c r="P322" s="120"/>
      <c r="Q322" s="120"/>
      <c r="R322" s="1"/>
      <c r="S322" s="27"/>
      <c r="T322" s="27"/>
    </row>
    <row r="323" spans="2:20" s="10" customFormat="1" ht="15" hidden="1" customHeight="1" x14ac:dyDescent="0.25">
      <c r="B323" s="123" t="s">
        <v>312</v>
      </c>
      <c r="C323" s="123"/>
      <c r="D323" s="123"/>
      <c r="E323" s="123"/>
      <c r="F323" s="123"/>
      <c r="G323" s="120">
        <v>0</v>
      </c>
      <c r="H323" s="120"/>
      <c r="I323" s="67">
        <v>0</v>
      </c>
      <c r="J323" s="67"/>
      <c r="K323" s="120">
        <v>0</v>
      </c>
      <c r="L323" s="120"/>
      <c r="M323" s="120">
        <v>0</v>
      </c>
      <c r="N323" s="120"/>
      <c r="O323" s="120">
        <f t="shared" si="2"/>
        <v>0</v>
      </c>
      <c r="P323" s="120"/>
      <c r="Q323" s="120"/>
      <c r="R323" s="12"/>
      <c r="S323" s="27"/>
      <c r="T323" s="27"/>
    </row>
    <row r="324" spans="2:20" s="10" customFormat="1" ht="15" customHeight="1" x14ac:dyDescent="0.25">
      <c r="B324" s="123" t="s">
        <v>129</v>
      </c>
      <c r="C324" s="123"/>
      <c r="D324" s="123"/>
      <c r="E324" s="123"/>
      <c r="F324" s="123"/>
      <c r="G324" s="120">
        <v>17091068</v>
      </c>
      <c r="H324" s="120"/>
      <c r="I324" s="67">
        <v>55642.06</v>
      </c>
      <c r="J324" s="67"/>
      <c r="K324" s="120">
        <v>0</v>
      </c>
      <c r="L324" s="120"/>
      <c r="M324" s="120">
        <v>1406314.08</v>
      </c>
      <c r="N324" s="120"/>
      <c r="O324" s="120">
        <f t="shared" si="2"/>
        <v>18553024.140000001</v>
      </c>
      <c r="P324" s="120"/>
      <c r="Q324" s="120"/>
      <c r="R324" s="12"/>
      <c r="S324" s="27"/>
      <c r="T324" s="27"/>
    </row>
    <row r="325" spans="2:20" s="10" customFormat="1" ht="15" hidden="1" customHeight="1" x14ac:dyDescent="0.25">
      <c r="B325" s="123" t="s">
        <v>130</v>
      </c>
      <c r="C325" s="123"/>
      <c r="D325" s="123"/>
      <c r="E325" s="123"/>
      <c r="F325" s="123"/>
      <c r="G325" s="120">
        <v>0</v>
      </c>
      <c r="H325" s="120"/>
      <c r="I325" s="67">
        <v>0</v>
      </c>
      <c r="J325" s="67"/>
      <c r="K325" s="120">
        <v>0</v>
      </c>
      <c r="L325" s="120"/>
      <c r="M325" s="120">
        <v>0</v>
      </c>
      <c r="N325" s="120"/>
      <c r="O325" s="120">
        <f t="shared" si="2"/>
        <v>0</v>
      </c>
      <c r="P325" s="120"/>
      <c r="Q325" s="120"/>
      <c r="R325" s="12"/>
      <c r="S325" s="27"/>
      <c r="T325" s="27"/>
    </row>
    <row r="326" spans="2:20" s="10" customFormat="1" ht="15" customHeight="1" x14ac:dyDescent="0.25">
      <c r="B326" s="123" t="s">
        <v>133</v>
      </c>
      <c r="C326" s="123"/>
      <c r="D326" s="123"/>
      <c r="E326" s="123"/>
      <c r="F326" s="123"/>
      <c r="G326" s="120">
        <v>138545488.44999999</v>
      </c>
      <c r="H326" s="120"/>
      <c r="I326" s="67">
        <v>28454288.829999998</v>
      </c>
      <c r="J326" s="67"/>
      <c r="K326" s="120">
        <v>828775.24</v>
      </c>
      <c r="L326" s="120"/>
      <c r="M326" s="120">
        <v>7206642.7300000004</v>
      </c>
      <c r="N326" s="120"/>
      <c r="O326" s="120">
        <f t="shared" si="2"/>
        <v>175035195.24999997</v>
      </c>
      <c r="P326" s="120"/>
      <c r="Q326" s="120"/>
      <c r="R326" s="24"/>
      <c r="S326" s="27"/>
      <c r="T326" s="27"/>
    </row>
    <row r="327" spans="2:20" s="10" customFormat="1" x14ac:dyDescent="0.25">
      <c r="B327" s="123" t="s">
        <v>131</v>
      </c>
      <c r="C327" s="123"/>
      <c r="D327" s="123"/>
      <c r="E327" s="123"/>
      <c r="F327" s="123"/>
      <c r="G327" s="120">
        <v>6955191.04</v>
      </c>
      <c r="H327" s="120"/>
      <c r="I327" s="67">
        <v>0</v>
      </c>
      <c r="J327" s="67"/>
      <c r="K327" s="120">
        <v>0</v>
      </c>
      <c r="L327" s="120"/>
      <c r="M327" s="120">
        <v>0</v>
      </c>
      <c r="N327" s="120"/>
      <c r="O327" s="120">
        <f t="shared" si="2"/>
        <v>6955191.04</v>
      </c>
      <c r="P327" s="120"/>
      <c r="Q327" s="120"/>
      <c r="R327" s="24"/>
      <c r="S327" s="27"/>
      <c r="T327" s="27"/>
    </row>
    <row r="328" spans="2:20" s="10" customFormat="1" ht="15" customHeight="1" x14ac:dyDescent="0.25">
      <c r="B328" s="123" t="s">
        <v>305</v>
      </c>
      <c r="C328" s="123"/>
      <c r="D328" s="123"/>
      <c r="E328" s="123"/>
      <c r="F328" s="123"/>
      <c r="G328" s="120">
        <v>910494.13</v>
      </c>
      <c r="H328" s="120"/>
      <c r="I328" s="67">
        <v>0</v>
      </c>
      <c r="J328" s="67"/>
      <c r="K328" s="120">
        <v>0</v>
      </c>
      <c r="L328" s="120"/>
      <c r="M328" s="120">
        <v>10638.06</v>
      </c>
      <c r="N328" s="120"/>
      <c r="O328" s="120">
        <f t="shared" si="2"/>
        <v>921132.19000000006</v>
      </c>
      <c r="P328" s="120"/>
      <c r="Q328" s="120"/>
      <c r="R328" s="24"/>
      <c r="S328" s="27"/>
      <c r="T328" s="27"/>
    </row>
    <row r="329" spans="2:20" s="10" customFormat="1" ht="15" customHeight="1" x14ac:dyDescent="0.25">
      <c r="B329" s="92" t="s">
        <v>38</v>
      </c>
      <c r="C329" s="92"/>
      <c r="D329" s="92"/>
      <c r="E329" s="92"/>
      <c r="F329" s="92"/>
      <c r="G329" s="94">
        <f>SUM(G319:H328)</f>
        <v>185850546.62999997</v>
      </c>
      <c r="H329" s="94"/>
      <c r="I329" s="94">
        <f>SUM(I319:J328)</f>
        <v>28658357.25</v>
      </c>
      <c r="J329" s="94"/>
      <c r="K329" s="94">
        <f>SUM(K319:L328)</f>
        <v>976152.1</v>
      </c>
      <c r="L329" s="94"/>
      <c r="M329" s="94">
        <f>SUM(M319:N328)</f>
        <v>8905353.1300000008</v>
      </c>
      <c r="N329" s="94"/>
      <c r="O329" s="94">
        <f>SUM(O319:Q328)</f>
        <v>224390409.10999995</v>
      </c>
      <c r="P329" s="94"/>
      <c r="Q329" s="94"/>
      <c r="R329" s="24"/>
      <c r="S329" s="27"/>
      <c r="T329" s="27"/>
    </row>
    <row r="330" spans="2:20" s="1" customFormat="1" x14ac:dyDescent="0.25">
      <c r="B330" s="62"/>
      <c r="C330" s="63"/>
      <c r="D330" s="63"/>
      <c r="E330" s="63"/>
      <c r="F330" s="63"/>
      <c r="G330" s="63"/>
      <c r="H330" s="63"/>
      <c r="I330" s="63"/>
      <c r="J330" s="63"/>
      <c r="K330" s="63"/>
      <c r="L330" s="63"/>
      <c r="M330" s="63"/>
      <c r="N330" s="63"/>
      <c r="O330" s="63"/>
      <c r="P330" s="63"/>
      <c r="Q330" s="141"/>
      <c r="S330" s="7"/>
      <c r="T330" s="7"/>
    </row>
    <row r="331" spans="2:20" s="1" customFormat="1" ht="18.75" customHeight="1" x14ac:dyDescent="0.25">
      <c r="B331" s="129" t="s">
        <v>174</v>
      </c>
      <c r="C331" s="129"/>
      <c r="D331" s="129"/>
      <c r="E331" s="129"/>
      <c r="F331" s="129"/>
      <c r="G331" s="129"/>
      <c r="H331" s="129"/>
      <c r="I331" s="129"/>
      <c r="J331" s="129"/>
      <c r="K331" s="129"/>
      <c r="L331" s="129"/>
      <c r="M331" s="129"/>
      <c r="N331" s="129"/>
      <c r="O331" s="129"/>
      <c r="P331" s="129"/>
      <c r="Q331" s="129"/>
      <c r="S331" s="7"/>
      <c r="T331" s="7"/>
    </row>
    <row r="332" spans="2:20" s="12" customFormat="1" ht="18.75" customHeight="1" x14ac:dyDescent="0.25">
      <c r="B332" s="100" t="s">
        <v>374</v>
      </c>
      <c r="C332" s="101"/>
      <c r="D332" s="101"/>
      <c r="E332" s="101"/>
      <c r="F332" s="101"/>
      <c r="G332" s="101"/>
      <c r="H332" s="101"/>
      <c r="I332" s="101"/>
      <c r="J332" s="101"/>
      <c r="K332" s="101"/>
      <c r="L332" s="101"/>
      <c r="M332" s="101"/>
      <c r="N332" s="101"/>
      <c r="O332" s="101"/>
      <c r="P332" s="101"/>
      <c r="Q332" s="174"/>
      <c r="S332" s="28"/>
      <c r="T332" s="28"/>
    </row>
    <row r="333" spans="2:20" s="1" customFormat="1" x14ac:dyDescent="0.25">
      <c r="B333" s="125"/>
      <c r="C333" s="126"/>
      <c r="D333" s="126"/>
      <c r="E333" s="126"/>
      <c r="F333" s="126"/>
      <c r="G333" s="126"/>
      <c r="H333" s="126"/>
      <c r="I333" s="126"/>
      <c r="J333" s="126"/>
      <c r="K333" s="126"/>
      <c r="L333" s="126"/>
      <c r="M333" s="126"/>
      <c r="N333" s="126"/>
      <c r="O333" s="126"/>
      <c r="P333" s="126"/>
      <c r="Q333" s="127"/>
      <c r="S333" s="7"/>
      <c r="T333" s="7"/>
    </row>
    <row r="334" spans="2:20" s="1" customFormat="1" ht="18.75" customHeight="1" x14ac:dyDescent="0.25">
      <c r="B334" s="129" t="s">
        <v>156</v>
      </c>
      <c r="C334" s="129"/>
      <c r="D334" s="129"/>
      <c r="E334" s="129"/>
      <c r="F334" s="129"/>
      <c r="G334" s="129"/>
      <c r="H334" s="129"/>
      <c r="I334" s="129"/>
      <c r="J334" s="129"/>
      <c r="K334" s="129"/>
      <c r="L334" s="129"/>
      <c r="M334" s="129"/>
      <c r="N334" s="129"/>
      <c r="O334" s="129"/>
      <c r="P334" s="129"/>
      <c r="Q334" s="129"/>
      <c r="S334" s="7"/>
      <c r="T334" s="7"/>
    </row>
    <row r="335" spans="2:20" s="12" customFormat="1" ht="18.75" customHeight="1" x14ac:dyDescent="0.25">
      <c r="B335" s="100" t="s">
        <v>375</v>
      </c>
      <c r="C335" s="101"/>
      <c r="D335" s="101"/>
      <c r="E335" s="101"/>
      <c r="F335" s="101"/>
      <c r="G335" s="101"/>
      <c r="H335" s="101"/>
      <c r="I335" s="101"/>
      <c r="J335" s="101"/>
      <c r="K335" s="101"/>
      <c r="L335" s="101"/>
      <c r="M335" s="101"/>
      <c r="N335" s="101"/>
      <c r="O335" s="101"/>
      <c r="P335" s="101"/>
      <c r="Q335" s="174"/>
      <c r="S335" s="28"/>
      <c r="T335" s="28"/>
    </row>
    <row r="336" spans="2:20" s="1" customFormat="1" ht="15.75" customHeight="1" x14ac:dyDescent="0.25">
      <c r="B336" s="62"/>
      <c r="C336" s="63"/>
      <c r="D336" s="63"/>
      <c r="E336" s="63"/>
      <c r="F336" s="63"/>
      <c r="G336" s="63"/>
      <c r="H336" s="63"/>
      <c r="I336" s="63"/>
      <c r="J336" s="63"/>
      <c r="K336" s="63"/>
      <c r="L336" s="63"/>
      <c r="M336" s="63"/>
      <c r="N336" s="63"/>
      <c r="O336" s="63"/>
      <c r="P336" s="63"/>
      <c r="Q336" s="141"/>
      <c r="S336" s="7"/>
      <c r="T336" s="7"/>
    </row>
    <row r="337" spans="2:20" s="1" customFormat="1" ht="18.75" customHeight="1" x14ac:dyDescent="0.25">
      <c r="B337" s="129" t="s">
        <v>22</v>
      </c>
      <c r="C337" s="129"/>
      <c r="D337" s="129"/>
      <c r="E337" s="129"/>
      <c r="F337" s="129"/>
      <c r="G337" s="129"/>
      <c r="H337" s="129"/>
      <c r="I337" s="129"/>
      <c r="J337" s="129"/>
      <c r="K337" s="129"/>
      <c r="L337" s="129"/>
      <c r="M337" s="129"/>
      <c r="N337" s="129"/>
      <c r="O337" s="129"/>
      <c r="P337" s="129"/>
      <c r="Q337" s="129"/>
      <c r="S337" s="7"/>
      <c r="T337" s="7"/>
    </row>
    <row r="338" spans="2:20" s="12" customFormat="1" ht="18.75" customHeight="1" x14ac:dyDescent="0.25">
      <c r="B338" s="100" t="s">
        <v>376</v>
      </c>
      <c r="C338" s="101"/>
      <c r="D338" s="101"/>
      <c r="E338" s="101"/>
      <c r="F338" s="101"/>
      <c r="G338" s="101"/>
      <c r="H338" s="101"/>
      <c r="I338" s="101"/>
      <c r="J338" s="101"/>
      <c r="K338" s="101"/>
      <c r="L338" s="101"/>
      <c r="M338" s="101"/>
      <c r="N338" s="101"/>
      <c r="O338" s="101"/>
      <c r="P338" s="101"/>
      <c r="Q338" s="174"/>
      <c r="S338" s="28"/>
      <c r="T338" s="28"/>
    </row>
    <row r="339" spans="2:20" s="1" customFormat="1" ht="12.75" customHeight="1" x14ac:dyDescent="0.25">
      <c r="B339" s="125"/>
      <c r="C339" s="126"/>
      <c r="D339" s="126"/>
      <c r="E339" s="126"/>
      <c r="F339" s="126"/>
      <c r="G339" s="126"/>
      <c r="H339" s="126"/>
      <c r="I339" s="126"/>
      <c r="J339" s="126"/>
      <c r="K339" s="126"/>
      <c r="L339" s="126"/>
      <c r="M339" s="126"/>
      <c r="N339" s="126"/>
      <c r="O339" s="126"/>
      <c r="P339" s="126"/>
      <c r="Q339" s="127"/>
      <c r="S339" s="7"/>
      <c r="T339" s="7"/>
    </row>
    <row r="340" spans="2:20" s="1" customFormat="1" ht="18.75" customHeight="1" x14ac:dyDescent="0.25">
      <c r="B340" s="129" t="s">
        <v>132</v>
      </c>
      <c r="C340" s="129"/>
      <c r="D340" s="129"/>
      <c r="E340" s="129"/>
      <c r="F340" s="129"/>
      <c r="G340" s="129"/>
      <c r="H340" s="129"/>
      <c r="I340" s="129"/>
      <c r="J340" s="129"/>
      <c r="K340" s="129"/>
      <c r="L340" s="129"/>
      <c r="M340" s="129"/>
      <c r="N340" s="129"/>
      <c r="O340" s="129"/>
      <c r="P340" s="129"/>
      <c r="Q340" s="129"/>
      <c r="S340" s="7"/>
      <c r="T340" s="7"/>
    </row>
    <row r="341" spans="2:20" ht="92.25" customHeight="1" x14ac:dyDescent="0.25">
      <c r="B341" s="173" t="s">
        <v>405</v>
      </c>
      <c r="C341" s="173"/>
      <c r="D341" s="173"/>
      <c r="E341" s="173"/>
      <c r="F341" s="173"/>
      <c r="G341" s="173"/>
      <c r="H341" s="173"/>
      <c r="I341" s="173"/>
      <c r="J341" s="173"/>
      <c r="K341" s="173"/>
      <c r="L341" s="173"/>
      <c r="M341" s="173"/>
      <c r="N341" s="173"/>
      <c r="O341" s="173"/>
      <c r="P341" s="173"/>
      <c r="Q341" s="173"/>
    </row>
    <row r="342" spans="2:20" s="1" customFormat="1" x14ac:dyDescent="0.25">
      <c r="B342" s="72"/>
      <c r="C342" s="73"/>
      <c r="D342" s="73"/>
      <c r="E342" s="73"/>
      <c r="F342" s="73"/>
      <c r="G342" s="73"/>
      <c r="H342" s="73"/>
      <c r="I342" s="73"/>
      <c r="J342" s="73"/>
      <c r="K342" s="73"/>
      <c r="L342" s="73"/>
      <c r="M342" s="73"/>
      <c r="N342" s="73"/>
      <c r="O342" s="73"/>
      <c r="P342" s="73"/>
      <c r="Q342" s="74"/>
      <c r="S342" s="7"/>
      <c r="T342" s="7"/>
    </row>
    <row r="343" spans="2:20" s="1" customFormat="1" ht="18.75" x14ac:dyDescent="0.25">
      <c r="B343" s="48" t="s">
        <v>199</v>
      </c>
      <c r="C343" s="48"/>
      <c r="D343" s="48"/>
      <c r="E343" s="48"/>
      <c r="F343" s="48"/>
      <c r="G343" s="48"/>
      <c r="H343" s="48"/>
      <c r="I343" s="48"/>
      <c r="J343" s="48"/>
      <c r="K343" s="48"/>
      <c r="L343" s="48"/>
      <c r="M343" s="48"/>
      <c r="N343" s="48"/>
      <c r="O343" s="48"/>
      <c r="P343" s="48"/>
      <c r="Q343" s="48"/>
      <c r="S343" s="7"/>
      <c r="T343" s="7"/>
    </row>
    <row r="344" spans="2:20" s="1" customFormat="1" ht="18.75" x14ac:dyDescent="0.25">
      <c r="B344" s="298"/>
      <c r="C344" s="299"/>
      <c r="D344" s="299"/>
      <c r="E344" s="299"/>
      <c r="F344" s="299"/>
      <c r="G344" s="299"/>
      <c r="H344" s="299"/>
      <c r="I344" s="299"/>
      <c r="J344" s="299"/>
      <c r="K344" s="299"/>
      <c r="L344" s="299"/>
      <c r="M344" s="299"/>
      <c r="N344" s="299"/>
      <c r="O344" s="299"/>
      <c r="P344" s="299"/>
      <c r="Q344" s="300"/>
      <c r="S344" s="7"/>
      <c r="T344" s="7"/>
    </row>
    <row r="345" spans="2:20" s="1" customFormat="1" ht="47.25" customHeight="1" x14ac:dyDescent="0.25">
      <c r="B345" s="116" t="s">
        <v>406</v>
      </c>
      <c r="C345" s="117"/>
      <c r="D345" s="117"/>
      <c r="E345" s="117"/>
      <c r="F345" s="117"/>
      <c r="G345" s="117"/>
      <c r="H345" s="117"/>
      <c r="I345" s="117"/>
      <c r="J345" s="117"/>
      <c r="K345" s="117"/>
      <c r="L345" s="117"/>
      <c r="M345" s="117"/>
      <c r="N345" s="117"/>
      <c r="O345" s="117"/>
      <c r="P345" s="117"/>
      <c r="Q345" s="118"/>
      <c r="S345" s="7"/>
      <c r="T345" s="7"/>
    </row>
    <row r="346" spans="2:20" s="1" customFormat="1" ht="12.75" customHeight="1" x14ac:dyDescent="0.25">
      <c r="B346" s="157"/>
      <c r="C346" s="158"/>
      <c r="D346" s="158"/>
      <c r="E346" s="158"/>
      <c r="F346" s="158"/>
      <c r="G346" s="158"/>
      <c r="H346" s="158"/>
      <c r="I346" s="158"/>
      <c r="J346" s="158"/>
      <c r="K346" s="158"/>
      <c r="L346" s="158"/>
      <c r="M346" s="158"/>
      <c r="N346" s="158"/>
      <c r="O346" s="158"/>
      <c r="P346" s="158"/>
      <c r="Q346" s="159"/>
      <c r="S346" s="7"/>
      <c r="T346" s="7"/>
    </row>
    <row r="347" spans="2:20" s="1" customFormat="1" x14ac:dyDescent="0.25">
      <c r="B347" s="169" t="s">
        <v>360</v>
      </c>
      <c r="C347" s="169"/>
      <c r="D347" s="169"/>
      <c r="E347" s="169"/>
      <c r="F347" s="169"/>
      <c r="G347" s="169"/>
      <c r="H347" s="169"/>
      <c r="I347" s="169"/>
      <c r="J347" s="169"/>
      <c r="K347" s="94">
        <v>1344436243.49</v>
      </c>
      <c r="L347" s="94"/>
      <c r="M347" s="94"/>
      <c r="N347" s="94"/>
      <c r="O347" s="94"/>
      <c r="P347" s="94"/>
      <c r="Q347" s="94"/>
      <c r="S347" s="7"/>
      <c r="T347" s="7"/>
    </row>
    <row r="348" spans="2:20" s="1" customFormat="1" x14ac:dyDescent="0.25">
      <c r="B348" s="169" t="s">
        <v>326</v>
      </c>
      <c r="C348" s="169"/>
      <c r="D348" s="169"/>
      <c r="E348" s="169"/>
      <c r="F348" s="169"/>
      <c r="G348" s="169"/>
      <c r="H348" s="169"/>
      <c r="I348" s="169"/>
      <c r="J348" s="169"/>
      <c r="K348" s="94">
        <v>1342001026.49</v>
      </c>
      <c r="L348" s="94"/>
      <c r="M348" s="94"/>
      <c r="N348" s="94"/>
      <c r="O348" s="94"/>
      <c r="P348" s="94"/>
      <c r="Q348" s="94"/>
      <c r="S348" s="3"/>
      <c r="T348" s="3"/>
    </row>
    <row r="349" spans="2:20" s="1" customFormat="1" x14ac:dyDescent="0.25">
      <c r="B349" s="166" t="s">
        <v>58</v>
      </c>
      <c r="C349" s="167"/>
      <c r="D349" s="167"/>
      <c r="E349" s="167"/>
      <c r="F349" s="167"/>
      <c r="G349" s="167"/>
      <c r="H349" s="167"/>
      <c r="I349" s="167"/>
      <c r="J349" s="168"/>
      <c r="K349" s="317">
        <f>+K347-K348</f>
        <v>2435217</v>
      </c>
      <c r="L349" s="318"/>
      <c r="M349" s="318"/>
      <c r="N349" s="318"/>
      <c r="O349" s="318"/>
      <c r="P349" s="318"/>
      <c r="Q349" s="319"/>
      <c r="S349" s="7"/>
      <c r="T349" s="7"/>
    </row>
    <row r="350" spans="2:20" s="1" customFormat="1" x14ac:dyDescent="0.25">
      <c r="B350" s="175"/>
      <c r="C350" s="176"/>
      <c r="D350" s="176"/>
      <c r="E350" s="176"/>
      <c r="F350" s="176"/>
      <c r="G350" s="176"/>
      <c r="H350" s="176"/>
      <c r="I350" s="176"/>
      <c r="J350" s="176"/>
      <c r="K350" s="176"/>
      <c r="L350" s="176"/>
      <c r="M350" s="176"/>
      <c r="N350" s="176"/>
      <c r="O350" s="176"/>
      <c r="P350" s="176"/>
      <c r="Q350" s="177"/>
      <c r="S350" s="7"/>
      <c r="T350" s="7"/>
    </row>
    <row r="351" spans="2:20" s="1" customFormat="1" ht="81" customHeight="1" x14ac:dyDescent="0.25">
      <c r="B351" s="142" t="s">
        <v>407</v>
      </c>
      <c r="C351" s="143"/>
      <c r="D351" s="143"/>
      <c r="E351" s="143"/>
      <c r="F351" s="143"/>
      <c r="G351" s="143"/>
      <c r="H351" s="143"/>
      <c r="I351" s="143"/>
      <c r="J351" s="143"/>
      <c r="K351" s="143"/>
      <c r="L351" s="143"/>
      <c r="M351" s="143"/>
      <c r="N351" s="143"/>
      <c r="O351" s="143"/>
      <c r="P351" s="143"/>
      <c r="Q351" s="144"/>
      <c r="S351" s="7"/>
      <c r="T351" s="7"/>
    </row>
    <row r="352" spans="2:20" s="1" customFormat="1" x14ac:dyDescent="0.25">
      <c r="B352" s="156"/>
      <c r="C352" s="156"/>
      <c r="D352" s="156"/>
      <c r="E352" s="156"/>
      <c r="F352" s="156"/>
      <c r="G352" s="156"/>
      <c r="H352" s="156"/>
      <c r="I352" s="156"/>
      <c r="J352" s="156"/>
      <c r="K352" s="156"/>
      <c r="L352" s="156"/>
      <c r="M352" s="156"/>
      <c r="N352" s="156"/>
      <c r="O352" s="156"/>
      <c r="P352" s="156"/>
      <c r="Q352" s="156"/>
      <c r="S352" s="7"/>
      <c r="T352" s="7"/>
    </row>
    <row r="353" spans="2:20" s="1" customFormat="1" x14ac:dyDescent="0.25">
      <c r="B353" s="169" t="s">
        <v>361</v>
      </c>
      <c r="C353" s="169"/>
      <c r="D353" s="169"/>
      <c r="E353" s="169"/>
      <c r="F353" s="169"/>
      <c r="G353" s="169"/>
      <c r="H353" s="169"/>
      <c r="I353" s="169"/>
      <c r="J353" s="169"/>
      <c r="K353" s="94">
        <v>2284137685.4099998</v>
      </c>
      <c r="L353" s="94"/>
      <c r="M353" s="94"/>
      <c r="N353" s="94"/>
      <c r="O353" s="94"/>
      <c r="P353" s="94"/>
      <c r="Q353" s="94"/>
      <c r="S353" s="7"/>
      <c r="T353" s="7"/>
    </row>
    <row r="354" spans="2:20" s="1" customFormat="1" x14ac:dyDescent="0.25">
      <c r="B354" s="321" t="s">
        <v>327</v>
      </c>
      <c r="C354" s="321"/>
      <c r="D354" s="321"/>
      <c r="E354" s="321"/>
      <c r="F354" s="321"/>
      <c r="G354" s="321"/>
      <c r="H354" s="321"/>
      <c r="I354" s="321"/>
      <c r="J354" s="321"/>
      <c r="K354" s="320">
        <v>1848219179.8299999</v>
      </c>
      <c r="L354" s="320"/>
      <c r="M354" s="320"/>
      <c r="N354" s="320"/>
      <c r="O354" s="320"/>
      <c r="P354" s="320"/>
      <c r="Q354" s="320"/>
      <c r="S354" s="7"/>
      <c r="T354" s="7"/>
    </row>
    <row r="355" spans="2:20" s="1" customFormat="1" x14ac:dyDescent="0.25">
      <c r="B355" s="169" t="s">
        <v>58</v>
      </c>
      <c r="C355" s="169"/>
      <c r="D355" s="169"/>
      <c r="E355" s="169"/>
      <c r="F355" s="169"/>
      <c r="G355" s="169"/>
      <c r="H355" s="169"/>
      <c r="I355" s="169"/>
      <c r="J355" s="169"/>
      <c r="K355" s="94">
        <f>+K353-K354</f>
        <v>435918505.57999992</v>
      </c>
      <c r="L355" s="94"/>
      <c r="M355" s="94"/>
      <c r="N355" s="94"/>
      <c r="O355" s="94"/>
      <c r="P355" s="94"/>
      <c r="Q355" s="94"/>
      <c r="S355" s="7"/>
      <c r="T355" s="7"/>
    </row>
    <row r="356" spans="2:20" s="1" customFormat="1" x14ac:dyDescent="0.25">
      <c r="B356" s="163"/>
      <c r="C356" s="164"/>
      <c r="D356" s="164"/>
      <c r="E356" s="164"/>
      <c r="F356" s="164"/>
      <c r="G356" s="164"/>
      <c r="H356" s="164"/>
      <c r="I356" s="164"/>
      <c r="J356" s="164"/>
      <c r="K356" s="164"/>
      <c r="L356" s="164"/>
      <c r="M356" s="164"/>
      <c r="N356" s="164"/>
      <c r="O356" s="164"/>
      <c r="P356" s="164"/>
      <c r="Q356" s="165"/>
      <c r="S356" s="7"/>
      <c r="T356" s="7"/>
    </row>
    <row r="357" spans="2:20" s="1" customFormat="1" ht="25.5" customHeight="1" x14ac:dyDescent="0.25">
      <c r="B357" s="48" t="s">
        <v>210</v>
      </c>
      <c r="C357" s="48"/>
      <c r="D357" s="48"/>
      <c r="E357" s="48"/>
      <c r="F357" s="48"/>
      <c r="G357" s="48"/>
      <c r="H357" s="48"/>
      <c r="I357" s="48"/>
      <c r="J357" s="48"/>
      <c r="K357" s="48"/>
      <c r="L357" s="48"/>
      <c r="M357" s="48"/>
      <c r="N357" s="48"/>
      <c r="O357" s="48"/>
      <c r="P357" s="48"/>
      <c r="Q357" s="48"/>
      <c r="S357" s="7"/>
      <c r="T357" s="7"/>
    </row>
    <row r="358" spans="2:20" s="1" customFormat="1" ht="18.75" x14ac:dyDescent="0.25">
      <c r="B358" s="292"/>
      <c r="C358" s="293"/>
      <c r="D358" s="293"/>
      <c r="E358" s="293"/>
      <c r="F358" s="293"/>
      <c r="G358" s="293"/>
      <c r="H358" s="293"/>
      <c r="I358" s="293"/>
      <c r="J358" s="293"/>
      <c r="K358" s="293"/>
      <c r="L358" s="293"/>
      <c r="M358" s="293"/>
      <c r="N358" s="293"/>
      <c r="O358" s="293"/>
      <c r="P358" s="293"/>
      <c r="Q358" s="294"/>
      <c r="S358" s="7"/>
      <c r="T358" s="7"/>
    </row>
    <row r="359" spans="2:20" s="1" customFormat="1" ht="21" customHeight="1" x14ac:dyDescent="0.25">
      <c r="B359" s="135" t="s">
        <v>147</v>
      </c>
      <c r="C359" s="135"/>
      <c r="D359" s="135"/>
      <c r="E359" s="135"/>
      <c r="F359" s="135"/>
      <c r="G359" s="135"/>
      <c r="H359" s="135"/>
      <c r="I359" s="135"/>
      <c r="J359" s="135"/>
      <c r="K359" s="135"/>
      <c r="L359" s="135"/>
      <c r="M359" s="135"/>
      <c r="N359" s="135"/>
      <c r="O359" s="135"/>
      <c r="P359" s="135"/>
      <c r="Q359" s="135"/>
      <c r="S359" s="7"/>
      <c r="T359" s="7"/>
    </row>
    <row r="360" spans="2:20" s="1" customFormat="1" ht="18" customHeight="1" x14ac:dyDescent="0.25">
      <c r="B360" s="272" t="s">
        <v>158</v>
      </c>
      <c r="C360" s="273"/>
      <c r="D360" s="273"/>
      <c r="E360" s="273"/>
      <c r="F360" s="273"/>
      <c r="G360" s="274"/>
      <c r="H360" s="135">
        <v>2026</v>
      </c>
      <c r="I360" s="135"/>
      <c r="J360" s="135"/>
      <c r="K360" s="135"/>
      <c r="L360" s="272">
        <v>2025</v>
      </c>
      <c r="M360" s="273"/>
      <c r="N360" s="273"/>
      <c r="O360" s="273"/>
      <c r="P360" s="273"/>
      <c r="Q360" s="274"/>
      <c r="S360" s="7"/>
      <c r="T360" s="7"/>
    </row>
    <row r="361" spans="2:20" s="1" customFormat="1" x14ac:dyDescent="0.25">
      <c r="B361" s="170" t="s">
        <v>60</v>
      </c>
      <c r="C361" s="171"/>
      <c r="D361" s="171"/>
      <c r="E361" s="171"/>
      <c r="F361" s="171"/>
      <c r="G361" s="172"/>
      <c r="H361" s="153">
        <f>M220</f>
        <v>1249315.94</v>
      </c>
      <c r="I361" s="154"/>
      <c r="J361" s="154"/>
      <c r="K361" s="155"/>
      <c r="L361" s="153">
        <v>-289192.05</v>
      </c>
      <c r="M361" s="154"/>
      <c r="N361" s="154"/>
      <c r="O361" s="154"/>
      <c r="P361" s="154"/>
      <c r="Q361" s="155"/>
      <c r="S361" s="7"/>
      <c r="T361" s="7"/>
    </row>
    <row r="362" spans="2:20" s="1" customFormat="1" x14ac:dyDescent="0.25">
      <c r="B362" s="170" t="s">
        <v>59</v>
      </c>
      <c r="C362" s="171"/>
      <c r="D362" s="171"/>
      <c r="E362" s="171"/>
      <c r="F362" s="171"/>
      <c r="G362" s="172"/>
      <c r="H362" s="153">
        <f>M222</f>
        <v>683790382.84000003</v>
      </c>
      <c r="I362" s="154"/>
      <c r="J362" s="154"/>
      <c r="K362" s="155"/>
      <c r="L362" s="153">
        <v>345530238.08999997</v>
      </c>
      <c r="M362" s="154"/>
      <c r="N362" s="154"/>
      <c r="O362" s="154"/>
      <c r="P362" s="154"/>
      <c r="Q362" s="155"/>
      <c r="S362" s="7"/>
      <c r="T362" s="7"/>
    </row>
    <row r="363" spans="2:20" s="1" customFormat="1" x14ac:dyDescent="0.25">
      <c r="B363" s="170" t="s">
        <v>61</v>
      </c>
      <c r="C363" s="171"/>
      <c r="D363" s="171"/>
      <c r="E363" s="171"/>
      <c r="F363" s="171"/>
      <c r="G363" s="172"/>
      <c r="H363" s="153">
        <v>0</v>
      </c>
      <c r="I363" s="154"/>
      <c r="J363" s="154"/>
      <c r="K363" s="155"/>
      <c r="L363" s="153">
        <v>0</v>
      </c>
      <c r="M363" s="154"/>
      <c r="N363" s="154"/>
      <c r="O363" s="154"/>
      <c r="P363" s="154"/>
      <c r="Q363" s="155"/>
      <c r="S363" s="7"/>
      <c r="T363" s="7"/>
    </row>
    <row r="364" spans="2:20" s="1" customFormat="1" x14ac:dyDescent="0.25">
      <c r="B364" s="170" t="s">
        <v>211</v>
      </c>
      <c r="C364" s="171"/>
      <c r="D364" s="171"/>
      <c r="E364" s="171"/>
      <c r="F364" s="171"/>
      <c r="G364" s="172"/>
      <c r="H364" s="153">
        <v>0</v>
      </c>
      <c r="I364" s="154"/>
      <c r="J364" s="154"/>
      <c r="K364" s="155"/>
      <c r="L364" s="153">
        <v>0</v>
      </c>
      <c r="M364" s="154"/>
      <c r="N364" s="154"/>
      <c r="O364" s="154"/>
      <c r="P364" s="154"/>
      <c r="Q364" s="155"/>
      <c r="S364" s="7"/>
      <c r="T364" s="7"/>
    </row>
    <row r="365" spans="2:20" s="1" customFormat="1" x14ac:dyDescent="0.25">
      <c r="B365" s="170" t="s">
        <v>212</v>
      </c>
      <c r="C365" s="171"/>
      <c r="D365" s="171"/>
      <c r="E365" s="171"/>
      <c r="F365" s="171"/>
      <c r="G365" s="172"/>
      <c r="H365" s="153">
        <v>0</v>
      </c>
      <c r="I365" s="154"/>
      <c r="J365" s="154"/>
      <c r="K365" s="155"/>
      <c r="L365" s="153">
        <v>0</v>
      </c>
      <c r="M365" s="154"/>
      <c r="N365" s="154"/>
      <c r="O365" s="154"/>
      <c r="P365" s="154"/>
      <c r="Q365" s="155"/>
      <c r="S365" s="7"/>
      <c r="T365" s="7"/>
    </row>
    <row r="366" spans="2:20" s="1" customFormat="1" ht="27.75" customHeight="1" x14ac:dyDescent="0.25">
      <c r="B366" s="160" t="s">
        <v>213</v>
      </c>
      <c r="C366" s="161"/>
      <c r="D366" s="161"/>
      <c r="E366" s="161"/>
      <c r="F366" s="161"/>
      <c r="G366" s="162"/>
      <c r="H366" s="153">
        <v>0</v>
      </c>
      <c r="I366" s="154"/>
      <c r="J366" s="154"/>
      <c r="K366" s="155"/>
      <c r="L366" s="153">
        <v>0</v>
      </c>
      <c r="M366" s="154"/>
      <c r="N366" s="154"/>
      <c r="O366" s="154"/>
      <c r="P366" s="154"/>
      <c r="Q366" s="155"/>
      <c r="S366" s="7"/>
      <c r="T366" s="7"/>
    </row>
    <row r="367" spans="2:20" s="1" customFormat="1" x14ac:dyDescent="0.25">
      <c r="B367" s="170" t="s">
        <v>214</v>
      </c>
      <c r="C367" s="171"/>
      <c r="D367" s="171"/>
      <c r="E367" s="171"/>
      <c r="F367" s="171"/>
      <c r="G367" s="172"/>
      <c r="H367" s="153">
        <v>0</v>
      </c>
      <c r="I367" s="154"/>
      <c r="J367" s="154"/>
      <c r="K367" s="155"/>
      <c r="L367" s="153">
        <v>0</v>
      </c>
      <c r="M367" s="154"/>
      <c r="N367" s="154"/>
      <c r="O367" s="154"/>
      <c r="P367" s="154"/>
      <c r="Q367" s="155"/>
      <c r="S367" s="7"/>
      <c r="T367" s="7"/>
    </row>
    <row r="368" spans="2:20" s="1" customFormat="1" ht="24.75" customHeight="1" x14ac:dyDescent="0.25">
      <c r="B368" s="272" t="s">
        <v>110</v>
      </c>
      <c r="C368" s="273"/>
      <c r="D368" s="273"/>
      <c r="E368" s="273"/>
      <c r="F368" s="273"/>
      <c r="G368" s="274"/>
      <c r="H368" s="295">
        <f>SUM(H361:K367)</f>
        <v>685039698.78000009</v>
      </c>
      <c r="I368" s="296"/>
      <c r="J368" s="296"/>
      <c r="K368" s="297"/>
      <c r="L368" s="295">
        <f>SUM(L361:Q367)</f>
        <v>345241046.03999996</v>
      </c>
      <c r="M368" s="296"/>
      <c r="N368" s="296"/>
      <c r="O368" s="296"/>
      <c r="P368" s="296"/>
      <c r="Q368" s="297"/>
      <c r="S368" s="7"/>
      <c r="T368" s="7"/>
    </row>
    <row r="369" spans="2:20" s="1" customFormat="1" ht="16.5" customHeight="1" x14ac:dyDescent="0.25">
      <c r="B369" s="153"/>
      <c r="C369" s="154"/>
      <c r="D369" s="154"/>
      <c r="E369" s="154"/>
      <c r="F369" s="154"/>
      <c r="G369" s="154"/>
      <c r="H369" s="154"/>
      <c r="I369" s="154"/>
      <c r="J369" s="154"/>
      <c r="K369" s="154"/>
      <c r="L369" s="154"/>
      <c r="M369" s="154"/>
      <c r="N369" s="154"/>
      <c r="O369" s="154"/>
      <c r="P369" s="154"/>
      <c r="Q369" s="155"/>
      <c r="S369" s="7"/>
      <c r="T369" s="7"/>
    </row>
    <row r="370" spans="2:20" s="1" customFormat="1" ht="25.5" customHeight="1" x14ac:dyDescent="0.25">
      <c r="B370" s="135" t="s">
        <v>157</v>
      </c>
      <c r="C370" s="135"/>
      <c r="D370" s="135"/>
      <c r="E370" s="135"/>
      <c r="F370" s="135"/>
      <c r="G370" s="135"/>
      <c r="H370" s="135"/>
      <c r="I370" s="135"/>
      <c r="J370" s="135"/>
      <c r="K370" s="135"/>
      <c r="L370" s="135"/>
      <c r="M370" s="135"/>
      <c r="N370" s="135"/>
      <c r="O370" s="135"/>
      <c r="P370" s="135"/>
      <c r="Q370" s="135"/>
      <c r="S370" s="7"/>
      <c r="T370" s="7"/>
    </row>
    <row r="371" spans="2:20" s="1" customFormat="1" ht="22.5" customHeight="1" x14ac:dyDescent="0.25">
      <c r="B371" s="272" t="s">
        <v>158</v>
      </c>
      <c r="C371" s="273"/>
      <c r="D371" s="273"/>
      <c r="E371" s="273"/>
      <c r="F371" s="273"/>
      <c r="G371" s="274"/>
      <c r="H371" s="135">
        <v>2026</v>
      </c>
      <c r="I371" s="135"/>
      <c r="J371" s="135"/>
      <c r="K371" s="135">
        <v>2025</v>
      </c>
      <c r="L371" s="135"/>
      <c r="M371" s="135"/>
      <c r="N371" s="135"/>
      <c r="O371" s="135"/>
      <c r="P371" s="135"/>
      <c r="Q371" s="135"/>
      <c r="S371" s="7"/>
      <c r="T371" s="7"/>
    </row>
    <row r="372" spans="2:20" s="1" customFormat="1" ht="16.5" customHeight="1" x14ac:dyDescent="0.25">
      <c r="B372" s="72"/>
      <c r="C372" s="73"/>
      <c r="D372" s="73"/>
      <c r="E372" s="73"/>
      <c r="F372" s="73"/>
      <c r="G372" s="73"/>
      <c r="H372" s="73"/>
      <c r="I372" s="73"/>
      <c r="J372" s="73"/>
      <c r="K372" s="73"/>
      <c r="L372" s="73"/>
      <c r="M372" s="73"/>
      <c r="N372" s="73"/>
      <c r="O372" s="73"/>
      <c r="P372" s="73"/>
      <c r="Q372" s="74"/>
      <c r="S372" s="7"/>
      <c r="T372" s="7"/>
    </row>
    <row r="373" spans="2:20" s="1" customFormat="1" x14ac:dyDescent="0.25">
      <c r="B373" s="368" t="s">
        <v>159</v>
      </c>
      <c r="C373" s="368"/>
      <c r="D373" s="368"/>
      <c r="E373" s="368"/>
      <c r="F373" s="368"/>
      <c r="G373" s="368"/>
      <c r="H373" s="262">
        <f>SUM(H374:J380)</f>
        <v>91086826.349999994</v>
      </c>
      <c r="I373" s="262"/>
      <c r="J373" s="262"/>
      <c r="K373" s="262">
        <f>SUM(K374:Q380)</f>
        <v>465784468.87</v>
      </c>
      <c r="L373" s="262"/>
      <c r="M373" s="262"/>
      <c r="N373" s="262"/>
      <c r="O373" s="262"/>
      <c r="P373" s="262"/>
      <c r="Q373" s="262"/>
      <c r="S373" s="13"/>
      <c r="T373" s="7"/>
    </row>
    <row r="374" spans="2:20" s="1" customFormat="1" ht="16.5" customHeight="1" x14ac:dyDescent="0.25">
      <c r="B374" s="288" t="s">
        <v>31</v>
      </c>
      <c r="C374" s="288"/>
      <c r="D374" s="288"/>
      <c r="E374" s="288"/>
      <c r="F374" s="288"/>
      <c r="G374" s="288"/>
      <c r="H374" s="260">
        <v>0</v>
      </c>
      <c r="I374" s="260"/>
      <c r="J374" s="260"/>
      <c r="K374" s="260">
        <v>150819764.44</v>
      </c>
      <c r="L374" s="260"/>
      <c r="M374" s="260"/>
      <c r="N374" s="260"/>
      <c r="O374" s="260"/>
      <c r="P374" s="260"/>
      <c r="Q374" s="260"/>
      <c r="S374" s="13"/>
      <c r="T374" s="7"/>
    </row>
    <row r="375" spans="2:20" s="1" customFormat="1" ht="16.5" customHeight="1" x14ac:dyDescent="0.25">
      <c r="B375" s="288" t="s">
        <v>160</v>
      </c>
      <c r="C375" s="288"/>
      <c r="D375" s="288"/>
      <c r="E375" s="288"/>
      <c r="F375" s="288"/>
      <c r="G375" s="288"/>
      <c r="H375" s="260">
        <v>0</v>
      </c>
      <c r="I375" s="260"/>
      <c r="J375" s="260"/>
      <c r="K375" s="260">
        <v>0</v>
      </c>
      <c r="L375" s="260"/>
      <c r="M375" s="260"/>
      <c r="N375" s="260"/>
      <c r="O375" s="260"/>
      <c r="P375" s="260"/>
      <c r="Q375" s="260"/>
      <c r="S375" s="13"/>
      <c r="T375" s="7"/>
    </row>
    <row r="376" spans="2:20" s="1" customFormat="1" ht="16.5" customHeight="1" x14ac:dyDescent="0.25">
      <c r="B376" s="288" t="s">
        <v>55</v>
      </c>
      <c r="C376" s="288"/>
      <c r="D376" s="288"/>
      <c r="E376" s="288"/>
      <c r="F376" s="288"/>
      <c r="G376" s="288"/>
      <c r="H376" s="260">
        <v>0</v>
      </c>
      <c r="I376" s="260"/>
      <c r="J376" s="260"/>
      <c r="K376" s="260">
        <v>-410202593.85000002</v>
      </c>
      <c r="L376" s="260"/>
      <c r="M376" s="260"/>
      <c r="N376" s="260"/>
      <c r="O376" s="260"/>
      <c r="P376" s="260"/>
      <c r="Q376" s="260"/>
      <c r="S376" s="13"/>
      <c r="T376" s="7"/>
    </row>
    <row r="377" spans="2:20" s="1" customFormat="1" ht="16.5" customHeight="1" x14ac:dyDescent="0.25">
      <c r="B377" s="288" t="s">
        <v>21</v>
      </c>
      <c r="C377" s="288"/>
      <c r="D377" s="288"/>
      <c r="E377" s="288"/>
      <c r="F377" s="288"/>
      <c r="G377" s="288"/>
      <c r="H377" s="260">
        <v>0</v>
      </c>
      <c r="I377" s="260"/>
      <c r="J377" s="260"/>
      <c r="K377" s="260">
        <v>441717279.47000003</v>
      </c>
      <c r="L377" s="260"/>
      <c r="M377" s="260"/>
      <c r="N377" s="260"/>
      <c r="O377" s="260"/>
      <c r="P377" s="260"/>
      <c r="Q377" s="260"/>
      <c r="S377" s="13"/>
      <c r="T377" s="7"/>
    </row>
    <row r="378" spans="2:20" s="1" customFormat="1" ht="16.5" customHeight="1" x14ac:dyDescent="0.25">
      <c r="B378" s="288" t="s">
        <v>215</v>
      </c>
      <c r="C378" s="288"/>
      <c r="D378" s="288"/>
      <c r="E378" s="288"/>
      <c r="F378" s="288"/>
      <c r="G378" s="288"/>
      <c r="H378" s="260">
        <v>86375591.420000002</v>
      </c>
      <c r="I378" s="260"/>
      <c r="J378" s="260"/>
      <c r="K378" s="260">
        <v>274254574.97000003</v>
      </c>
      <c r="L378" s="260"/>
      <c r="M378" s="260"/>
      <c r="N378" s="260"/>
      <c r="O378" s="260"/>
      <c r="P378" s="260"/>
      <c r="Q378" s="260"/>
      <c r="S378" s="13"/>
      <c r="T378" s="7"/>
    </row>
    <row r="379" spans="2:20" s="1" customFormat="1" ht="16.5" customHeight="1" x14ac:dyDescent="0.25">
      <c r="B379" s="288" t="s">
        <v>216</v>
      </c>
      <c r="C379" s="288"/>
      <c r="D379" s="288"/>
      <c r="E379" s="288"/>
      <c r="F379" s="288"/>
      <c r="G379" s="288"/>
      <c r="H379" s="260">
        <v>4711234.93</v>
      </c>
      <c r="I379" s="260"/>
      <c r="J379" s="260"/>
      <c r="K379" s="260">
        <v>9195443.8399999999</v>
      </c>
      <c r="L379" s="260"/>
      <c r="M379" s="260"/>
      <c r="N379" s="260"/>
      <c r="O379" s="260"/>
      <c r="P379" s="260"/>
      <c r="Q379" s="260"/>
      <c r="S379" s="13"/>
      <c r="T379" s="7"/>
    </row>
    <row r="380" spans="2:20" s="1" customFormat="1" ht="16.5" customHeight="1" x14ac:dyDescent="0.25">
      <c r="B380" s="288" t="s">
        <v>200</v>
      </c>
      <c r="C380" s="288"/>
      <c r="D380" s="288"/>
      <c r="E380" s="288"/>
      <c r="F380" s="288"/>
      <c r="G380" s="288"/>
      <c r="H380" s="260">
        <v>0</v>
      </c>
      <c r="I380" s="260"/>
      <c r="J380" s="260"/>
      <c r="K380" s="260">
        <v>0</v>
      </c>
      <c r="L380" s="260"/>
      <c r="M380" s="260"/>
      <c r="N380" s="260"/>
      <c r="O380" s="260"/>
      <c r="P380" s="260"/>
      <c r="Q380" s="260"/>
      <c r="S380" s="8"/>
      <c r="T380" s="7"/>
    </row>
    <row r="381" spans="2:20" s="1" customFormat="1" ht="16.5" customHeight="1" x14ac:dyDescent="0.25">
      <c r="B381" s="260"/>
      <c r="C381" s="260"/>
      <c r="D381" s="260"/>
      <c r="E381" s="260"/>
      <c r="F381" s="260"/>
      <c r="G381" s="260"/>
      <c r="H381" s="260"/>
      <c r="I381" s="260"/>
      <c r="J381" s="260"/>
      <c r="K381" s="260"/>
      <c r="L381" s="260"/>
      <c r="M381" s="260"/>
      <c r="N381" s="260"/>
      <c r="O381" s="260"/>
      <c r="P381" s="260"/>
      <c r="Q381" s="260"/>
      <c r="S381" s="2"/>
      <c r="T381" s="7"/>
    </row>
    <row r="382" spans="2:20" s="1" customFormat="1" ht="16.5" customHeight="1" x14ac:dyDescent="0.25">
      <c r="B382" s="262" t="s">
        <v>161</v>
      </c>
      <c r="C382" s="262"/>
      <c r="D382" s="262"/>
      <c r="E382" s="262"/>
      <c r="F382" s="262"/>
      <c r="G382" s="262"/>
      <c r="H382" s="262">
        <f>SUM(H383:J390)</f>
        <v>2304117</v>
      </c>
      <c r="I382" s="262"/>
      <c r="J382" s="262"/>
      <c r="K382" s="262">
        <f>SUM(K383:Q390)</f>
        <v>88300572.439999998</v>
      </c>
      <c r="L382" s="262"/>
      <c r="M382" s="262"/>
      <c r="N382" s="262"/>
      <c r="O382" s="262"/>
      <c r="P382" s="262"/>
      <c r="Q382" s="262"/>
      <c r="S382" s="3"/>
      <c r="T382" s="7"/>
    </row>
    <row r="383" spans="2:20" s="1" customFormat="1" ht="16.5" customHeight="1" x14ac:dyDescent="0.25">
      <c r="B383" s="288" t="s">
        <v>162</v>
      </c>
      <c r="C383" s="288"/>
      <c r="D383" s="288"/>
      <c r="E383" s="288"/>
      <c r="F383" s="288"/>
      <c r="G383" s="288"/>
      <c r="H383" s="260">
        <v>0</v>
      </c>
      <c r="I383" s="260"/>
      <c r="J383" s="260"/>
      <c r="K383" s="260">
        <v>11731417.199999999</v>
      </c>
      <c r="L383" s="260"/>
      <c r="M383" s="260"/>
      <c r="N383" s="260"/>
      <c r="O383" s="260"/>
      <c r="P383" s="260"/>
      <c r="Q383" s="260"/>
      <c r="S383" s="3"/>
      <c r="T383" s="7"/>
    </row>
    <row r="384" spans="2:20" s="1" customFormat="1" ht="16.5" customHeight="1" x14ac:dyDescent="0.25">
      <c r="B384" s="288" t="s">
        <v>47</v>
      </c>
      <c r="C384" s="288"/>
      <c r="D384" s="288"/>
      <c r="E384" s="288"/>
      <c r="F384" s="288"/>
      <c r="G384" s="288"/>
      <c r="H384" s="260">
        <v>0</v>
      </c>
      <c r="I384" s="260"/>
      <c r="J384" s="260"/>
      <c r="K384" s="260">
        <v>4967255.24</v>
      </c>
      <c r="L384" s="260"/>
      <c r="M384" s="260"/>
      <c r="N384" s="260"/>
      <c r="O384" s="260"/>
      <c r="P384" s="260"/>
      <c r="Q384" s="260"/>
      <c r="S384" s="3"/>
      <c r="T384" s="7"/>
    </row>
    <row r="385" spans="2:20" s="1" customFormat="1" ht="16.5" customHeight="1" x14ac:dyDescent="0.25">
      <c r="B385" s="288" t="s">
        <v>52</v>
      </c>
      <c r="C385" s="288"/>
      <c r="D385" s="288"/>
      <c r="E385" s="288"/>
      <c r="F385" s="288"/>
      <c r="G385" s="288"/>
      <c r="H385" s="260">
        <v>0</v>
      </c>
      <c r="I385" s="260"/>
      <c r="J385" s="260"/>
      <c r="K385" s="260">
        <v>-49184</v>
      </c>
      <c r="L385" s="260"/>
      <c r="M385" s="260"/>
      <c r="N385" s="260"/>
      <c r="O385" s="260"/>
      <c r="P385" s="260"/>
      <c r="Q385" s="260"/>
      <c r="S385" s="3"/>
      <c r="T385" s="7"/>
    </row>
    <row r="386" spans="2:20" s="1" customFormat="1" ht="16.5" customHeight="1" x14ac:dyDescent="0.25">
      <c r="B386" s="288" t="s">
        <v>163</v>
      </c>
      <c r="C386" s="288"/>
      <c r="D386" s="288"/>
      <c r="E386" s="288"/>
      <c r="F386" s="288"/>
      <c r="G386" s="288"/>
      <c r="H386" s="260">
        <v>2304117</v>
      </c>
      <c r="I386" s="260"/>
      <c r="J386" s="260"/>
      <c r="K386" s="260">
        <v>44332677.039999999</v>
      </c>
      <c r="L386" s="260"/>
      <c r="M386" s="260"/>
      <c r="N386" s="260"/>
      <c r="O386" s="260"/>
      <c r="P386" s="260"/>
      <c r="Q386" s="260"/>
      <c r="S386" s="3"/>
      <c r="T386" s="7"/>
    </row>
    <row r="387" spans="2:20" s="1" customFormat="1" ht="16.5" customHeight="1" x14ac:dyDescent="0.25">
      <c r="B387" s="288" t="s">
        <v>48</v>
      </c>
      <c r="C387" s="288"/>
      <c r="D387" s="288"/>
      <c r="E387" s="288"/>
      <c r="F387" s="288"/>
      <c r="G387" s="288"/>
      <c r="H387" s="260">
        <v>0</v>
      </c>
      <c r="I387" s="260"/>
      <c r="J387" s="260"/>
      <c r="K387" s="260">
        <v>0</v>
      </c>
      <c r="L387" s="260"/>
      <c r="M387" s="260"/>
      <c r="N387" s="260"/>
      <c r="O387" s="260"/>
      <c r="P387" s="260"/>
      <c r="Q387" s="260"/>
      <c r="S387" s="3"/>
      <c r="T387" s="7"/>
    </row>
    <row r="388" spans="2:20" s="1" customFormat="1" ht="16.5" customHeight="1" x14ac:dyDescent="0.25">
      <c r="B388" s="288" t="s">
        <v>46</v>
      </c>
      <c r="C388" s="288"/>
      <c r="D388" s="288"/>
      <c r="E388" s="288"/>
      <c r="F388" s="288"/>
      <c r="G388" s="288"/>
      <c r="H388" s="260">
        <v>0</v>
      </c>
      <c r="I388" s="260"/>
      <c r="J388" s="260"/>
      <c r="K388" s="260">
        <v>27318406.960000001</v>
      </c>
      <c r="L388" s="260"/>
      <c r="M388" s="260"/>
      <c r="N388" s="260"/>
      <c r="O388" s="260"/>
      <c r="P388" s="260"/>
      <c r="Q388" s="260"/>
      <c r="S388" s="3"/>
      <c r="T388" s="7"/>
    </row>
    <row r="389" spans="2:20" s="1" customFormat="1" ht="16.5" customHeight="1" x14ac:dyDescent="0.25">
      <c r="B389" s="288" t="s">
        <v>49</v>
      </c>
      <c r="C389" s="288"/>
      <c r="D389" s="288"/>
      <c r="E389" s="288"/>
      <c r="F389" s="288"/>
      <c r="G389" s="288"/>
      <c r="H389" s="260">
        <v>0</v>
      </c>
      <c r="I389" s="260"/>
      <c r="J389" s="260"/>
      <c r="K389" s="260">
        <v>0</v>
      </c>
      <c r="L389" s="260"/>
      <c r="M389" s="260"/>
      <c r="N389" s="260"/>
      <c r="O389" s="260"/>
      <c r="P389" s="260"/>
      <c r="Q389" s="260"/>
      <c r="S389" s="3"/>
      <c r="T389" s="7"/>
    </row>
    <row r="390" spans="2:20" s="1" customFormat="1" ht="16.5" customHeight="1" x14ac:dyDescent="0.25">
      <c r="B390" s="288" t="s">
        <v>310</v>
      </c>
      <c r="C390" s="288"/>
      <c r="D390" s="288"/>
      <c r="E390" s="288"/>
      <c r="F390" s="288"/>
      <c r="G390" s="288"/>
      <c r="H390" s="260">
        <v>0</v>
      </c>
      <c r="I390" s="260"/>
      <c r="J390" s="260"/>
      <c r="K390" s="260">
        <v>0</v>
      </c>
      <c r="L390" s="260"/>
      <c r="M390" s="260"/>
      <c r="N390" s="260"/>
      <c r="O390" s="260"/>
      <c r="P390" s="260"/>
      <c r="Q390" s="260"/>
      <c r="S390" s="33"/>
      <c r="T390" s="7"/>
    </row>
    <row r="391" spans="2:20" s="1" customFormat="1" ht="16.5" customHeight="1" x14ac:dyDescent="0.25">
      <c r="B391" s="260"/>
      <c r="C391" s="260"/>
      <c r="D391" s="260"/>
      <c r="E391" s="260"/>
      <c r="F391" s="260"/>
      <c r="G391" s="260"/>
      <c r="H391" s="260"/>
      <c r="I391" s="260"/>
      <c r="J391" s="260"/>
      <c r="K391" s="260"/>
      <c r="L391" s="260"/>
      <c r="M391" s="260"/>
      <c r="N391" s="260"/>
      <c r="O391" s="260"/>
      <c r="P391" s="260"/>
      <c r="Q391" s="260"/>
      <c r="S391" s="34"/>
      <c r="T391" s="7"/>
    </row>
    <row r="392" spans="2:20" s="1" customFormat="1" ht="20.25" customHeight="1" x14ac:dyDescent="0.25">
      <c r="B392" s="94" t="s">
        <v>164</v>
      </c>
      <c r="C392" s="94"/>
      <c r="D392" s="94"/>
      <c r="E392" s="94"/>
      <c r="F392" s="94"/>
      <c r="G392" s="94"/>
      <c r="H392" s="94">
        <v>89608.1</v>
      </c>
      <c r="I392" s="94"/>
      <c r="J392" s="94"/>
      <c r="K392" s="94">
        <v>8930107.9700000007</v>
      </c>
      <c r="L392" s="94"/>
      <c r="M392" s="94"/>
      <c r="N392" s="94"/>
      <c r="O392" s="94"/>
      <c r="P392" s="94"/>
      <c r="Q392" s="94"/>
      <c r="S392" s="33"/>
      <c r="T392" s="7"/>
    </row>
    <row r="393" spans="2:20" s="1" customFormat="1" ht="20.25" customHeight="1" x14ac:dyDescent="0.25">
      <c r="B393" s="135" t="s">
        <v>110</v>
      </c>
      <c r="C393" s="135"/>
      <c r="D393" s="135"/>
      <c r="E393" s="135"/>
      <c r="F393" s="135"/>
      <c r="G393" s="135"/>
      <c r="H393" s="379">
        <f>+H373+H382+H392</f>
        <v>93480551.449999988</v>
      </c>
      <c r="I393" s="379"/>
      <c r="J393" s="379"/>
      <c r="K393" s="379">
        <f>+K373+K382+K392</f>
        <v>563015149.27999997</v>
      </c>
      <c r="L393" s="379"/>
      <c r="M393" s="379"/>
      <c r="N393" s="379"/>
      <c r="O393" s="379"/>
      <c r="P393" s="379"/>
      <c r="Q393" s="379"/>
      <c r="S393" s="3"/>
      <c r="T393" s="7"/>
    </row>
    <row r="394" spans="2:20" s="1" customFormat="1" ht="19.5" customHeight="1" x14ac:dyDescent="0.25">
      <c r="B394" s="153"/>
      <c r="C394" s="154"/>
      <c r="D394" s="154"/>
      <c r="E394" s="154"/>
      <c r="F394" s="154"/>
      <c r="G394" s="154"/>
      <c r="H394" s="154"/>
      <c r="I394" s="154"/>
      <c r="J394" s="154"/>
      <c r="K394" s="154"/>
      <c r="L394" s="154"/>
      <c r="M394" s="154"/>
      <c r="N394" s="154"/>
      <c r="O394" s="154"/>
      <c r="P394" s="154"/>
      <c r="Q394" s="155"/>
      <c r="S394" s="7"/>
      <c r="T394" s="7"/>
    </row>
    <row r="395" spans="2:20" s="1" customFormat="1" ht="20.25" customHeight="1" x14ac:dyDescent="0.25">
      <c r="B395" s="272" t="s">
        <v>201</v>
      </c>
      <c r="C395" s="273"/>
      <c r="D395" s="273"/>
      <c r="E395" s="273"/>
      <c r="F395" s="273"/>
      <c r="G395" s="273"/>
      <c r="H395" s="273"/>
      <c r="I395" s="273"/>
      <c r="J395" s="273"/>
      <c r="K395" s="273"/>
      <c r="L395" s="273"/>
      <c r="M395" s="273"/>
      <c r="N395" s="273"/>
      <c r="O395" s="273"/>
      <c r="P395" s="273"/>
      <c r="Q395" s="274"/>
      <c r="S395" s="7"/>
      <c r="T395" s="7"/>
    </row>
    <row r="396" spans="2:20" s="1" customFormat="1" ht="16.5" customHeight="1" x14ac:dyDescent="0.25">
      <c r="B396" s="272" t="s">
        <v>158</v>
      </c>
      <c r="C396" s="273"/>
      <c r="D396" s="273"/>
      <c r="E396" s="273"/>
      <c r="F396" s="273"/>
      <c r="G396" s="274"/>
      <c r="H396" s="135">
        <v>2026</v>
      </c>
      <c r="I396" s="135"/>
      <c r="J396" s="135"/>
      <c r="K396" s="272">
        <v>2025</v>
      </c>
      <c r="L396" s="273"/>
      <c r="M396" s="273"/>
      <c r="N396" s="273"/>
      <c r="O396" s="273"/>
      <c r="P396" s="273"/>
      <c r="Q396" s="274"/>
      <c r="S396" s="7"/>
      <c r="T396" s="7"/>
    </row>
    <row r="397" spans="2:20" s="1" customFormat="1" ht="16.5" customHeight="1" x14ac:dyDescent="0.25">
      <c r="B397" s="72"/>
      <c r="C397" s="73"/>
      <c r="D397" s="73"/>
      <c r="E397" s="73"/>
      <c r="F397" s="73"/>
      <c r="G397" s="73"/>
      <c r="H397" s="73"/>
      <c r="I397" s="73"/>
      <c r="J397" s="73"/>
      <c r="K397" s="73"/>
      <c r="L397" s="73"/>
      <c r="M397" s="73"/>
      <c r="N397" s="73"/>
      <c r="O397" s="73"/>
      <c r="P397" s="73"/>
      <c r="Q397" s="74"/>
      <c r="S397" s="7"/>
      <c r="T397" s="7"/>
    </row>
    <row r="398" spans="2:20" s="1" customFormat="1" x14ac:dyDescent="0.25">
      <c r="B398" s="57" t="s">
        <v>377</v>
      </c>
      <c r="C398" s="58"/>
      <c r="D398" s="58"/>
      <c r="E398" s="58"/>
      <c r="F398" s="58"/>
      <c r="G398" s="372"/>
      <c r="H398" s="317">
        <v>436034266.5</v>
      </c>
      <c r="I398" s="318"/>
      <c r="J398" s="319"/>
      <c r="K398" s="317">
        <v>278565949.27999997</v>
      </c>
      <c r="L398" s="318"/>
      <c r="M398" s="318"/>
      <c r="N398" s="318"/>
      <c r="O398" s="318"/>
      <c r="P398" s="318"/>
      <c r="Q398" s="319"/>
      <c r="S398" s="7"/>
      <c r="T398" s="7"/>
    </row>
    <row r="399" spans="2:20" s="1" customFormat="1" x14ac:dyDescent="0.25">
      <c r="B399" s="373" t="s">
        <v>355</v>
      </c>
      <c r="C399" s="374"/>
      <c r="D399" s="374"/>
      <c r="E399" s="374"/>
      <c r="F399" s="374"/>
      <c r="G399" s="375"/>
      <c r="H399" s="369">
        <v>0</v>
      </c>
      <c r="I399" s="370"/>
      <c r="J399" s="371"/>
      <c r="K399" s="369">
        <v>0</v>
      </c>
      <c r="L399" s="370"/>
      <c r="M399" s="370"/>
      <c r="N399" s="370"/>
      <c r="O399" s="370"/>
      <c r="P399" s="370"/>
      <c r="Q399" s="371"/>
      <c r="S399" s="7"/>
      <c r="T399" s="7"/>
    </row>
    <row r="400" spans="2:20" s="1" customFormat="1" x14ac:dyDescent="0.25">
      <c r="B400" s="376" t="s">
        <v>15</v>
      </c>
      <c r="C400" s="377"/>
      <c r="D400" s="377"/>
      <c r="E400" s="377"/>
      <c r="F400" s="377"/>
      <c r="G400" s="378"/>
      <c r="H400" s="153">
        <v>0</v>
      </c>
      <c r="I400" s="154"/>
      <c r="J400" s="155"/>
      <c r="K400" s="153">
        <v>0</v>
      </c>
      <c r="L400" s="154"/>
      <c r="M400" s="154"/>
      <c r="N400" s="154"/>
      <c r="O400" s="154"/>
      <c r="P400" s="154"/>
      <c r="Q400" s="155"/>
      <c r="S400" s="7"/>
      <c r="T400" s="7"/>
    </row>
    <row r="401" spans="2:20" s="1" customFormat="1" x14ac:dyDescent="0.25">
      <c r="B401" s="376" t="s">
        <v>16</v>
      </c>
      <c r="C401" s="377"/>
      <c r="D401" s="377"/>
      <c r="E401" s="377"/>
      <c r="F401" s="377"/>
      <c r="G401" s="378"/>
      <c r="H401" s="153">
        <v>0</v>
      </c>
      <c r="I401" s="154"/>
      <c r="J401" s="155"/>
      <c r="K401" s="153">
        <v>0</v>
      </c>
      <c r="L401" s="154"/>
      <c r="M401" s="154"/>
      <c r="N401" s="154"/>
      <c r="O401" s="154"/>
      <c r="P401" s="154"/>
      <c r="Q401" s="155"/>
      <c r="S401" s="7"/>
      <c r="T401" s="7"/>
    </row>
    <row r="402" spans="2:20" s="1" customFormat="1" x14ac:dyDescent="0.25">
      <c r="B402" s="376" t="s">
        <v>17</v>
      </c>
      <c r="C402" s="377"/>
      <c r="D402" s="377"/>
      <c r="E402" s="377"/>
      <c r="F402" s="377"/>
      <c r="G402" s="378"/>
      <c r="H402" s="153">
        <v>0</v>
      </c>
      <c r="I402" s="154"/>
      <c r="J402" s="155"/>
      <c r="K402" s="84">
        <v>0</v>
      </c>
      <c r="L402" s="85"/>
      <c r="M402" s="85"/>
      <c r="N402" s="85"/>
      <c r="O402" s="85"/>
      <c r="P402" s="85"/>
      <c r="Q402" s="86"/>
      <c r="S402" s="7"/>
      <c r="T402" s="7"/>
    </row>
    <row r="403" spans="2:20" s="1" customFormat="1" x14ac:dyDescent="0.25">
      <c r="B403" s="376" t="s">
        <v>18</v>
      </c>
      <c r="C403" s="377"/>
      <c r="D403" s="377"/>
      <c r="E403" s="377"/>
      <c r="F403" s="377"/>
      <c r="G403" s="378"/>
      <c r="H403" s="84">
        <v>0</v>
      </c>
      <c r="I403" s="85"/>
      <c r="J403" s="86"/>
      <c r="K403" s="84">
        <v>0</v>
      </c>
      <c r="L403" s="85"/>
      <c r="M403" s="85"/>
      <c r="N403" s="85"/>
      <c r="O403" s="85"/>
      <c r="P403" s="85"/>
      <c r="Q403" s="86"/>
      <c r="S403" s="7"/>
      <c r="T403" s="7"/>
    </row>
    <row r="404" spans="2:20" s="1" customFormat="1" ht="27.75" customHeight="1" x14ac:dyDescent="0.25">
      <c r="B404" s="333" t="s">
        <v>217</v>
      </c>
      <c r="C404" s="334"/>
      <c r="D404" s="334"/>
      <c r="E404" s="334"/>
      <c r="F404" s="334"/>
      <c r="G404" s="335"/>
      <c r="H404" s="84">
        <v>0</v>
      </c>
      <c r="I404" s="85"/>
      <c r="J404" s="86"/>
      <c r="K404" s="84">
        <v>0</v>
      </c>
      <c r="L404" s="85"/>
      <c r="M404" s="85"/>
      <c r="N404" s="85"/>
      <c r="O404" s="85"/>
      <c r="P404" s="85"/>
      <c r="Q404" s="86"/>
      <c r="S404" s="7"/>
      <c r="T404" s="7"/>
    </row>
    <row r="405" spans="2:20" s="1" customFormat="1" x14ac:dyDescent="0.25">
      <c r="B405" s="376" t="s">
        <v>19</v>
      </c>
      <c r="C405" s="377"/>
      <c r="D405" s="377"/>
      <c r="E405" s="377"/>
      <c r="F405" s="377"/>
      <c r="G405" s="378"/>
      <c r="H405" s="84">
        <v>0</v>
      </c>
      <c r="I405" s="85"/>
      <c r="J405" s="86"/>
      <c r="K405" s="84">
        <v>0</v>
      </c>
      <c r="L405" s="85"/>
      <c r="M405" s="85"/>
      <c r="N405" s="85"/>
      <c r="O405" s="85"/>
      <c r="P405" s="85"/>
      <c r="Q405" s="86"/>
      <c r="S405" s="7"/>
      <c r="T405" s="7"/>
    </row>
    <row r="406" spans="2:20" s="1" customFormat="1" ht="20.25" customHeight="1" x14ac:dyDescent="0.25">
      <c r="B406" s="57" t="s">
        <v>192</v>
      </c>
      <c r="C406" s="58"/>
      <c r="D406" s="58"/>
      <c r="E406" s="58"/>
      <c r="F406" s="58"/>
      <c r="G406" s="372"/>
      <c r="H406" s="317">
        <f>+H398-H399</f>
        <v>436034266.5</v>
      </c>
      <c r="I406" s="318"/>
      <c r="J406" s="319"/>
      <c r="K406" s="317">
        <f>+K398-K399</f>
        <v>278565949.27999997</v>
      </c>
      <c r="L406" s="318"/>
      <c r="M406" s="318"/>
      <c r="N406" s="318"/>
      <c r="O406" s="318"/>
      <c r="P406" s="318"/>
      <c r="Q406" s="319"/>
      <c r="S406" s="7"/>
      <c r="T406" s="7"/>
    </row>
    <row r="407" spans="2:20" s="1" customFormat="1" x14ac:dyDescent="0.25">
      <c r="B407" s="178"/>
      <c r="C407" s="179"/>
      <c r="D407" s="179"/>
      <c r="E407" s="179"/>
      <c r="F407" s="179"/>
      <c r="G407" s="179"/>
      <c r="H407" s="179"/>
      <c r="I407" s="179"/>
      <c r="J407" s="179"/>
      <c r="K407" s="179"/>
      <c r="L407" s="179"/>
      <c r="M407" s="179"/>
      <c r="N407" s="179"/>
      <c r="O407" s="179"/>
      <c r="P407" s="179"/>
      <c r="Q407" s="180"/>
      <c r="S407" s="7"/>
      <c r="T407" s="7"/>
    </row>
    <row r="408" spans="2:20" s="1" customFormat="1" ht="64.5" customHeight="1" x14ac:dyDescent="0.25">
      <c r="B408" s="358" t="s">
        <v>378</v>
      </c>
      <c r="C408" s="359"/>
      <c r="D408" s="359"/>
      <c r="E408" s="359"/>
      <c r="F408" s="359"/>
      <c r="G408" s="359"/>
      <c r="H408" s="359"/>
      <c r="I408" s="359"/>
      <c r="J408" s="359"/>
      <c r="K408" s="359"/>
      <c r="L408" s="359"/>
      <c r="M408" s="359"/>
      <c r="N408" s="359"/>
      <c r="O408" s="359"/>
      <c r="P408" s="359"/>
      <c r="Q408" s="360"/>
      <c r="S408" s="7"/>
      <c r="T408" s="7"/>
    </row>
    <row r="409" spans="2:20" s="1" customFormat="1" ht="15" customHeight="1" x14ac:dyDescent="0.25">
      <c r="B409" s="267"/>
      <c r="C409" s="267"/>
      <c r="D409" s="267"/>
      <c r="E409" s="267"/>
      <c r="F409" s="267"/>
      <c r="G409" s="267"/>
      <c r="H409" s="267"/>
      <c r="I409" s="267"/>
      <c r="J409" s="267"/>
      <c r="K409" s="267"/>
      <c r="L409" s="267"/>
      <c r="M409" s="267"/>
      <c r="N409" s="267"/>
      <c r="O409" s="267"/>
      <c r="P409" s="267"/>
      <c r="Q409" s="267"/>
      <c r="S409" s="7"/>
      <c r="T409" s="7"/>
    </row>
    <row r="410" spans="2:20" s="1" customFormat="1" ht="29.25" customHeight="1" x14ac:dyDescent="0.25">
      <c r="B410" s="230" t="s">
        <v>165</v>
      </c>
      <c r="C410" s="230"/>
      <c r="D410" s="230"/>
      <c r="E410" s="230"/>
      <c r="F410" s="230"/>
      <c r="G410" s="230"/>
      <c r="H410" s="230"/>
      <c r="I410" s="230"/>
      <c r="J410" s="230"/>
      <c r="K410" s="230"/>
      <c r="L410" s="230"/>
      <c r="M410" s="230"/>
      <c r="N410" s="230"/>
      <c r="O410" s="230"/>
      <c r="P410" s="230"/>
      <c r="Q410" s="230"/>
      <c r="S410" s="7"/>
      <c r="T410" s="7"/>
    </row>
    <row r="411" spans="2:20" s="1" customFormat="1" ht="27.75" customHeight="1" x14ac:dyDescent="0.25">
      <c r="B411" s="230"/>
      <c r="C411" s="230"/>
      <c r="D411" s="230"/>
      <c r="E411" s="230"/>
      <c r="F411" s="230"/>
      <c r="G411" s="230"/>
      <c r="H411" s="230"/>
      <c r="I411" s="230"/>
      <c r="J411" s="230"/>
      <c r="K411" s="230"/>
      <c r="L411" s="230"/>
      <c r="M411" s="230"/>
      <c r="N411" s="230"/>
      <c r="O411" s="230"/>
      <c r="P411" s="230"/>
      <c r="Q411" s="230"/>
      <c r="S411" s="7"/>
      <c r="T411" s="7"/>
    </row>
    <row r="412" spans="2:20" s="1" customFormat="1" ht="12" customHeight="1" x14ac:dyDescent="0.25">
      <c r="B412" s="389"/>
      <c r="C412" s="390"/>
      <c r="D412" s="390"/>
      <c r="E412" s="390"/>
      <c r="F412" s="390"/>
      <c r="G412" s="390"/>
      <c r="H412" s="390"/>
      <c r="I412" s="390"/>
      <c r="J412" s="390"/>
      <c r="K412" s="390"/>
      <c r="L412" s="390"/>
      <c r="M412" s="390"/>
      <c r="N412" s="390"/>
      <c r="O412" s="390"/>
      <c r="P412" s="390"/>
      <c r="Q412" s="391"/>
      <c r="S412" s="7"/>
      <c r="T412" s="7"/>
    </row>
    <row r="413" spans="2:20" s="1" customFormat="1" ht="22.5" customHeight="1" x14ac:dyDescent="0.25">
      <c r="B413" s="383" t="s">
        <v>379</v>
      </c>
      <c r="C413" s="384"/>
      <c r="D413" s="384"/>
      <c r="E413" s="384"/>
      <c r="F413" s="384"/>
      <c r="G413" s="384"/>
      <c r="H413" s="384"/>
      <c r="I413" s="384"/>
      <c r="J413" s="384"/>
      <c r="K413" s="384"/>
      <c r="L413" s="384"/>
      <c r="M413" s="384"/>
      <c r="N413" s="384"/>
      <c r="O413" s="384"/>
      <c r="P413" s="384"/>
      <c r="Q413" s="385"/>
      <c r="S413" s="7"/>
      <c r="T413" s="7"/>
    </row>
    <row r="414" spans="2:20" s="1" customFormat="1" ht="24.75" customHeight="1" x14ac:dyDescent="0.25">
      <c r="B414" s="392" t="s">
        <v>79</v>
      </c>
      <c r="C414" s="393"/>
      <c r="D414" s="393"/>
      <c r="E414" s="393"/>
      <c r="F414" s="393"/>
      <c r="G414" s="393"/>
      <c r="H414" s="393"/>
      <c r="I414" s="393"/>
      <c r="J414" s="393"/>
      <c r="K414" s="393"/>
      <c r="L414" s="393"/>
      <c r="M414" s="393"/>
      <c r="N414" s="393"/>
      <c r="O414" s="393"/>
      <c r="P414" s="393"/>
      <c r="Q414" s="394"/>
      <c r="S414" s="7"/>
      <c r="T414" s="7"/>
    </row>
    <row r="415" spans="2:20" s="1" customFormat="1" ht="27.75" customHeight="1" x14ac:dyDescent="0.25">
      <c r="B415" s="386" t="s">
        <v>385</v>
      </c>
      <c r="C415" s="387"/>
      <c r="D415" s="387"/>
      <c r="E415" s="387"/>
      <c r="F415" s="387"/>
      <c r="G415" s="387"/>
      <c r="H415" s="387"/>
      <c r="I415" s="387"/>
      <c r="J415" s="387"/>
      <c r="K415" s="387"/>
      <c r="L415" s="387"/>
      <c r="M415" s="387"/>
      <c r="N415" s="387"/>
      <c r="O415" s="387"/>
      <c r="P415" s="387"/>
      <c r="Q415" s="388"/>
      <c r="S415" s="7"/>
      <c r="T415" s="7"/>
    </row>
    <row r="416" spans="2:20" s="1" customFormat="1" ht="27" customHeight="1" x14ac:dyDescent="0.25">
      <c r="B416" s="380" t="s">
        <v>218</v>
      </c>
      <c r="C416" s="381"/>
      <c r="D416" s="381"/>
      <c r="E416" s="381"/>
      <c r="F416" s="381"/>
      <c r="G416" s="381"/>
      <c r="H416" s="381"/>
      <c r="I416" s="381"/>
      <c r="J416" s="381"/>
      <c r="K416" s="381"/>
      <c r="L416" s="381"/>
      <c r="M416" s="381"/>
      <c r="N416" s="381"/>
      <c r="O416" s="381"/>
      <c r="P416" s="381"/>
      <c r="Q416" s="382"/>
      <c r="S416" s="7"/>
      <c r="T416" s="7"/>
    </row>
    <row r="417" spans="2:20" s="1" customFormat="1" ht="27" customHeight="1" x14ac:dyDescent="0.25">
      <c r="B417" s="135" t="s">
        <v>158</v>
      </c>
      <c r="C417" s="135"/>
      <c r="D417" s="135"/>
      <c r="E417" s="135"/>
      <c r="F417" s="135"/>
      <c r="G417" s="135"/>
      <c r="H417" s="135"/>
      <c r="I417" s="135"/>
      <c r="J417" s="135"/>
      <c r="K417" s="135"/>
      <c r="L417" s="135">
        <v>2026</v>
      </c>
      <c r="M417" s="135"/>
      <c r="N417" s="135"/>
      <c r="O417" s="135"/>
      <c r="P417" s="135"/>
      <c r="Q417" s="135"/>
      <c r="S417" s="7"/>
      <c r="T417" s="7"/>
    </row>
    <row r="418" spans="2:20" s="1" customFormat="1" ht="18.75" customHeight="1" x14ac:dyDescent="0.25">
      <c r="B418" s="72"/>
      <c r="C418" s="73"/>
      <c r="D418" s="73"/>
      <c r="E418" s="73"/>
      <c r="F418" s="73"/>
      <c r="G418" s="73"/>
      <c r="H418" s="73"/>
      <c r="I418" s="73"/>
      <c r="J418" s="73"/>
      <c r="K418" s="73"/>
      <c r="L418" s="73"/>
      <c r="M418" s="73"/>
      <c r="N418" s="73"/>
      <c r="O418" s="73"/>
      <c r="P418" s="73"/>
      <c r="Q418" s="74"/>
      <c r="S418" s="7"/>
      <c r="T418" s="7"/>
    </row>
    <row r="419" spans="2:20" s="1" customFormat="1" ht="23.25" customHeight="1" x14ac:dyDescent="0.25">
      <c r="B419" s="191" t="s">
        <v>219</v>
      </c>
      <c r="C419" s="192"/>
      <c r="D419" s="192"/>
      <c r="E419" s="192"/>
      <c r="F419" s="192"/>
      <c r="G419" s="192"/>
      <c r="H419" s="192"/>
      <c r="I419" s="192"/>
      <c r="J419" s="192"/>
      <c r="K419" s="193"/>
      <c r="L419" s="295">
        <v>949478420.00999999</v>
      </c>
      <c r="M419" s="296"/>
      <c r="N419" s="296"/>
      <c r="O419" s="296"/>
      <c r="P419" s="296"/>
      <c r="Q419" s="297"/>
      <c r="S419" s="7"/>
      <c r="T419" s="7"/>
    </row>
    <row r="420" spans="2:20" s="1" customFormat="1" x14ac:dyDescent="0.25">
      <c r="B420" s="310"/>
      <c r="C420" s="310"/>
      <c r="D420" s="310"/>
      <c r="E420" s="310"/>
      <c r="F420" s="310"/>
      <c r="G420" s="310"/>
      <c r="H420" s="310"/>
      <c r="I420" s="310"/>
      <c r="J420" s="310"/>
      <c r="K420" s="310"/>
      <c r="L420" s="310"/>
      <c r="M420" s="310"/>
      <c r="N420" s="310"/>
      <c r="O420" s="310"/>
      <c r="P420" s="310"/>
      <c r="Q420" s="310"/>
      <c r="S420" s="7"/>
      <c r="T420" s="7"/>
    </row>
    <row r="421" spans="2:20" s="1" customFormat="1" ht="20.25" customHeight="1" x14ac:dyDescent="0.25">
      <c r="B421" s="123" t="s">
        <v>269</v>
      </c>
      <c r="C421" s="123"/>
      <c r="D421" s="123"/>
      <c r="E421" s="123"/>
      <c r="F421" s="123"/>
      <c r="G421" s="123"/>
      <c r="H421" s="123"/>
      <c r="I421" s="123"/>
      <c r="J421" s="123"/>
      <c r="K421" s="123"/>
      <c r="L421" s="94">
        <f>SUM(L422:Q427)</f>
        <v>0</v>
      </c>
      <c r="M421" s="94"/>
      <c r="N421" s="94"/>
      <c r="O421" s="94"/>
      <c r="P421" s="94"/>
      <c r="Q421" s="94"/>
      <c r="S421" s="7"/>
      <c r="T421" s="7"/>
    </row>
    <row r="422" spans="2:20" s="1" customFormat="1" ht="15" customHeight="1" x14ac:dyDescent="0.25">
      <c r="B422" s="55" t="s">
        <v>220</v>
      </c>
      <c r="C422" s="55"/>
      <c r="D422" s="55"/>
      <c r="E422" s="55"/>
      <c r="F422" s="55"/>
      <c r="G422" s="55"/>
      <c r="H422" s="55"/>
      <c r="I422" s="55"/>
      <c r="J422" s="55"/>
      <c r="K422" s="55"/>
      <c r="L422" s="120">
        <v>0</v>
      </c>
      <c r="M422" s="120"/>
      <c r="N422" s="120"/>
      <c r="O422" s="120"/>
      <c r="P422" s="120"/>
      <c r="Q422" s="120"/>
      <c r="S422" s="7"/>
      <c r="T422" s="7"/>
    </row>
    <row r="423" spans="2:20" s="1" customFormat="1" ht="15" customHeight="1" x14ac:dyDescent="0.25">
      <c r="B423" s="55" t="s">
        <v>222</v>
      </c>
      <c r="C423" s="55"/>
      <c r="D423" s="55"/>
      <c r="E423" s="55"/>
      <c r="F423" s="55"/>
      <c r="G423" s="55"/>
      <c r="H423" s="55"/>
      <c r="I423" s="55"/>
      <c r="J423" s="55"/>
      <c r="K423" s="55"/>
      <c r="L423" s="120">
        <v>0</v>
      </c>
      <c r="M423" s="120"/>
      <c r="N423" s="120"/>
      <c r="O423" s="120"/>
      <c r="P423" s="120"/>
      <c r="Q423" s="120"/>
      <c r="S423" s="7"/>
      <c r="T423" s="7"/>
    </row>
    <row r="424" spans="2:20" s="1" customFormat="1" ht="15" customHeight="1" x14ac:dyDescent="0.25">
      <c r="B424" s="55" t="s">
        <v>223</v>
      </c>
      <c r="C424" s="55"/>
      <c r="D424" s="55"/>
      <c r="E424" s="55"/>
      <c r="F424" s="55"/>
      <c r="G424" s="55"/>
      <c r="H424" s="55"/>
      <c r="I424" s="55"/>
      <c r="J424" s="55"/>
      <c r="K424" s="55"/>
      <c r="L424" s="120">
        <v>0</v>
      </c>
      <c r="M424" s="120"/>
      <c r="N424" s="120"/>
      <c r="O424" s="120"/>
      <c r="P424" s="120"/>
      <c r="Q424" s="120"/>
      <c r="S424" s="7"/>
      <c r="T424" s="7"/>
    </row>
    <row r="425" spans="2:20" s="1" customFormat="1" x14ac:dyDescent="0.25">
      <c r="B425" s="75" t="s">
        <v>224</v>
      </c>
      <c r="C425" s="75"/>
      <c r="D425" s="75"/>
      <c r="E425" s="75"/>
      <c r="F425" s="75"/>
      <c r="G425" s="75"/>
      <c r="H425" s="75"/>
      <c r="I425" s="75"/>
      <c r="J425" s="75"/>
      <c r="K425" s="75"/>
      <c r="L425" s="120">
        <v>0</v>
      </c>
      <c r="M425" s="120"/>
      <c r="N425" s="120"/>
      <c r="O425" s="120"/>
      <c r="P425" s="120"/>
      <c r="Q425" s="120"/>
      <c r="S425" s="7"/>
      <c r="T425" s="7"/>
    </row>
    <row r="426" spans="2:20" s="1" customFormat="1" x14ac:dyDescent="0.25">
      <c r="B426" s="75" t="s">
        <v>221</v>
      </c>
      <c r="C426" s="75"/>
      <c r="D426" s="75"/>
      <c r="E426" s="75"/>
      <c r="F426" s="75"/>
      <c r="G426" s="75"/>
      <c r="H426" s="75"/>
      <c r="I426" s="75"/>
      <c r="J426" s="75"/>
      <c r="K426" s="75"/>
      <c r="L426" s="120">
        <v>0</v>
      </c>
      <c r="M426" s="120"/>
      <c r="N426" s="120"/>
      <c r="O426" s="120"/>
      <c r="P426" s="120"/>
      <c r="Q426" s="120"/>
      <c r="S426" s="7"/>
      <c r="T426" s="7"/>
    </row>
    <row r="427" spans="2:20" s="1" customFormat="1" x14ac:dyDescent="0.25">
      <c r="B427" s="75" t="s">
        <v>225</v>
      </c>
      <c r="C427" s="75"/>
      <c r="D427" s="75"/>
      <c r="E427" s="75"/>
      <c r="F427" s="75"/>
      <c r="G427" s="75"/>
      <c r="H427" s="75"/>
      <c r="I427" s="75"/>
      <c r="J427" s="75"/>
      <c r="K427" s="75"/>
      <c r="L427" s="120">
        <v>0</v>
      </c>
      <c r="M427" s="120"/>
      <c r="N427" s="120"/>
      <c r="O427" s="120"/>
      <c r="P427" s="120"/>
      <c r="Q427" s="120"/>
      <c r="S427" s="7"/>
      <c r="T427" s="7"/>
    </row>
    <row r="428" spans="2:20" s="1" customFormat="1" x14ac:dyDescent="0.25">
      <c r="B428" s="216"/>
      <c r="C428" s="216"/>
      <c r="D428" s="216"/>
      <c r="E428" s="216"/>
      <c r="F428" s="216"/>
      <c r="G428" s="216"/>
      <c r="H428" s="216"/>
      <c r="I428" s="216"/>
      <c r="J428" s="216"/>
      <c r="K428" s="216"/>
      <c r="L428" s="216"/>
      <c r="M428" s="216"/>
      <c r="N428" s="216"/>
      <c r="O428" s="216"/>
      <c r="P428" s="216"/>
      <c r="Q428" s="216"/>
      <c r="S428" s="7"/>
      <c r="T428" s="7"/>
    </row>
    <row r="429" spans="2:20" s="1" customFormat="1" ht="20.25" customHeight="1" x14ac:dyDescent="0.25">
      <c r="B429" s="136" t="s">
        <v>226</v>
      </c>
      <c r="C429" s="136"/>
      <c r="D429" s="136"/>
      <c r="E429" s="136"/>
      <c r="F429" s="136"/>
      <c r="G429" s="136"/>
      <c r="H429" s="136"/>
      <c r="I429" s="136"/>
      <c r="J429" s="136"/>
      <c r="K429" s="136"/>
      <c r="L429" s="94">
        <f>SUM(M430:Q432)</f>
        <v>0</v>
      </c>
      <c r="M429" s="94"/>
      <c r="N429" s="94"/>
      <c r="O429" s="94"/>
      <c r="P429" s="94"/>
      <c r="Q429" s="94"/>
      <c r="S429" s="7"/>
      <c r="T429" s="7"/>
    </row>
    <row r="430" spans="2:20" s="1" customFormat="1" ht="18" customHeight="1" x14ac:dyDescent="0.25">
      <c r="B430" s="75" t="s">
        <v>227</v>
      </c>
      <c r="C430" s="75"/>
      <c r="D430" s="75"/>
      <c r="E430" s="75"/>
      <c r="F430" s="75"/>
      <c r="G430" s="75"/>
      <c r="H430" s="75"/>
      <c r="I430" s="75"/>
      <c r="J430" s="75"/>
      <c r="K430" s="75"/>
      <c r="L430" s="120">
        <v>0</v>
      </c>
      <c r="M430" s="120"/>
      <c r="N430" s="120"/>
      <c r="O430" s="120"/>
      <c r="P430" s="120"/>
      <c r="Q430" s="120"/>
      <c r="S430" s="7"/>
      <c r="T430" s="7"/>
    </row>
    <row r="431" spans="2:20" s="1" customFormat="1" ht="18.75" customHeight="1" x14ac:dyDescent="0.25">
      <c r="B431" s="75" t="s">
        <v>228</v>
      </c>
      <c r="C431" s="75"/>
      <c r="D431" s="75"/>
      <c r="E431" s="75"/>
      <c r="F431" s="75"/>
      <c r="G431" s="75"/>
      <c r="H431" s="75"/>
      <c r="I431" s="75"/>
      <c r="J431" s="75"/>
      <c r="K431" s="75"/>
      <c r="L431" s="120">
        <v>0</v>
      </c>
      <c r="M431" s="120"/>
      <c r="N431" s="120"/>
      <c r="O431" s="120"/>
      <c r="P431" s="120"/>
      <c r="Q431" s="120"/>
      <c r="S431" s="7"/>
      <c r="T431" s="7"/>
    </row>
    <row r="432" spans="2:20" s="1" customFormat="1" ht="18.75" customHeight="1" x14ac:dyDescent="0.25">
      <c r="B432" s="75" t="s">
        <v>229</v>
      </c>
      <c r="C432" s="75"/>
      <c r="D432" s="75"/>
      <c r="E432" s="75"/>
      <c r="F432" s="75"/>
      <c r="G432" s="75"/>
      <c r="H432" s="75"/>
      <c r="I432" s="75"/>
      <c r="J432" s="75"/>
      <c r="K432" s="75"/>
      <c r="L432" s="120">
        <v>0</v>
      </c>
      <c r="M432" s="120"/>
      <c r="N432" s="120"/>
      <c r="O432" s="120"/>
      <c r="P432" s="120"/>
      <c r="Q432" s="120"/>
      <c r="S432" s="7"/>
      <c r="T432" s="7"/>
    </row>
    <row r="433" spans="2:20" s="1" customFormat="1" x14ac:dyDescent="0.25">
      <c r="B433" s="216"/>
      <c r="C433" s="216"/>
      <c r="D433" s="216"/>
      <c r="E433" s="216"/>
      <c r="F433" s="216"/>
      <c r="G433" s="216"/>
      <c r="H433" s="216"/>
      <c r="I433" s="216"/>
      <c r="J433" s="216"/>
      <c r="K433" s="216"/>
      <c r="L433" s="216"/>
      <c r="M433" s="216"/>
      <c r="N433" s="216"/>
      <c r="O433" s="216"/>
      <c r="P433" s="216"/>
      <c r="Q433" s="216"/>
      <c r="S433" s="7"/>
      <c r="T433" s="7"/>
    </row>
    <row r="434" spans="2:20" s="1" customFormat="1" ht="24" customHeight="1" x14ac:dyDescent="0.25">
      <c r="B434" s="191" t="s">
        <v>230</v>
      </c>
      <c r="C434" s="192"/>
      <c r="D434" s="192"/>
      <c r="E434" s="192"/>
      <c r="F434" s="192"/>
      <c r="G434" s="192"/>
      <c r="H434" s="192"/>
      <c r="I434" s="192"/>
      <c r="J434" s="192"/>
      <c r="K434" s="193"/>
      <c r="L434" s="379">
        <f>+L419+L421-L429</f>
        <v>949478420.00999999</v>
      </c>
      <c r="M434" s="379"/>
      <c r="N434" s="379"/>
      <c r="O434" s="379"/>
      <c r="P434" s="379"/>
      <c r="Q434" s="379"/>
      <c r="S434" s="7"/>
      <c r="T434" s="7"/>
    </row>
    <row r="435" spans="2:20" s="1" customFormat="1" ht="23.25" customHeight="1" x14ac:dyDescent="0.25">
      <c r="B435" s="72"/>
      <c r="C435" s="73"/>
      <c r="D435" s="73"/>
      <c r="E435" s="73"/>
      <c r="F435" s="73"/>
      <c r="G435" s="73"/>
      <c r="H435" s="73"/>
      <c r="I435" s="73"/>
      <c r="J435" s="73"/>
      <c r="K435" s="73"/>
      <c r="L435" s="73"/>
      <c r="M435" s="73"/>
      <c r="N435" s="73"/>
      <c r="O435" s="73"/>
      <c r="P435" s="73"/>
      <c r="Q435" s="74"/>
      <c r="S435" s="7"/>
      <c r="T435" s="7"/>
    </row>
    <row r="436" spans="2:20" s="1" customFormat="1" ht="18.75" x14ac:dyDescent="0.25">
      <c r="B436" s="383" t="s">
        <v>379</v>
      </c>
      <c r="C436" s="384"/>
      <c r="D436" s="384"/>
      <c r="E436" s="384"/>
      <c r="F436" s="384"/>
      <c r="G436" s="384"/>
      <c r="H436" s="384"/>
      <c r="I436" s="384"/>
      <c r="J436" s="384"/>
      <c r="K436" s="384"/>
      <c r="L436" s="384"/>
      <c r="M436" s="384"/>
      <c r="N436" s="384"/>
      <c r="O436" s="384"/>
      <c r="P436" s="384"/>
      <c r="Q436" s="385"/>
      <c r="S436" s="7"/>
      <c r="T436" s="7"/>
    </row>
    <row r="437" spans="2:20" s="1" customFormat="1" ht="18.75" x14ac:dyDescent="0.25">
      <c r="B437" s="392" t="s">
        <v>20</v>
      </c>
      <c r="C437" s="393"/>
      <c r="D437" s="393"/>
      <c r="E437" s="393"/>
      <c r="F437" s="393"/>
      <c r="G437" s="393"/>
      <c r="H437" s="393"/>
      <c r="I437" s="393"/>
      <c r="J437" s="393"/>
      <c r="K437" s="393"/>
      <c r="L437" s="393"/>
      <c r="M437" s="393"/>
      <c r="N437" s="393"/>
      <c r="O437" s="393"/>
      <c r="P437" s="393"/>
      <c r="Q437" s="394"/>
      <c r="S437" s="7"/>
      <c r="T437" s="7"/>
    </row>
    <row r="438" spans="2:20" s="1" customFormat="1" ht="18.75" x14ac:dyDescent="0.25">
      <c r="B438" s="386" t="s">
        <v>385</v>
      </c>
      <c r="C438" s="387"/>
      <c r="D438" s="387"/>
      <c r="E438" s="387"/>
      <c r="F438" s="387"/>
      <c r="G438" s="387"/>
      <c r="H438" s="387"/>
      <c r="I438" s="387"/>
      <c r="J438" s="387"/>
      <c r="K438" s="387"/>
      <c r="L438" s="387"/>
      <c r="M438" s="387"/>
      <c r="N438" s="387"/>
      <c r="O438" s="387"/>
      <c r="P438" s="387"/>
      <c r="Q438" s="388"/>
      <c r="S438" s="7"/>
      <c r="T438" s="7"/>
    </row>
    <row r="439" spans="2:20" s="1" customFormat="1" ht="18.75" x14ac:dyDescent="0.25">
      <c r="B439" s="380" t="s">
        <v>218</v>
      </c>
      <c r="C439" s="381"/>
      <c r="D439" s="381"/>
      <c r="E439" s="381"/>
      <c r="F439" s="381"/>
      <c r="G439" s="381"/>
      <c r="H439" s="381"/>
      <c r="I439" s="381"/>
      <c r="J439" s="381"/>
      <c r="K439" s="381"/>
      <c r="L439" s="381"/>
      <c r="M439" s="381"/>
      <c r="N439" s="381"/>
      <c r="O439" s="381"/>
      <c r="P439" s="381"/>
      <c r="Q439" s="382"/>
      <c r="S439" s="7"/>
      <c r="T439" s="7"/>
    </row>
    <row r="440" spans="2:20" s="1" customFormat="1" ht="11.25" customHeight="1" x14ac:dyDescent="0.25">
      <c r="B440" s="395"/>
      <c r="C440" s="396"/>
      <c r="D440" s="396"/>
      <c r="E440" s="396"/>
      <c r="F440" s="396"/>
      <c r="G440" s="396"/>
      <c r="H440" s="396"/>
      <c r="I440" s="396"/>
      <c r="J440" s="396"/>
      <c r="K440" s="396"/>
      <c r="L440" s="396"/>
      <c r="M440" s="396"/>
      <c r="N440" s="396"/>
      <c r="O440" s="396"/>
      <c r="P440" s="396"/>
      <c r="Q440" s="397"/>
      <c r="S440" s="7"/>
      <c r="T440" s="7"/>
    </row>
    <row r="441" spans="2:20" s="1" customFormat="1" ht="18.75" x14ac:dyDescent="0.25">
      <c r="B441" s="281" t="s">
        <v>158</v>
      </c>
      <c r="C441" s="281"/>
      <c r="D441" s="281"/>
      <c r="E441" s="281"/>
      <c r="F441" s="281"/>
      <c r="G441" s="281"/>
      <c r="H441" s="281"/>
      <c r="I441" s="281"/>
      <c r="J441" s="281"/>
      <c r="K441" s="281"/>
      <c r="L441" s="281">
        <v>2026</v>
      </c>
      <c r="M441" s="281"/>
      <c r="N441" s="281"/>
      <c r="O441" s="281"/>
      <c r="P441" s="281"/>
      <c r="Q441" s="281"/>
      <c r="S441" s="7"/>
      <c r="T441" s="7"/>
    </row>
    <row r="442" spans="2:20" s="1" customFormat="1" ht="14.25" customHeight="1" x14ac:dyDescent="0.25">
      <c r="B442" s="292"/>
      <c r="C442" s="293"/>
      <c r="D442" s="293"/>
      <c r="E442" s="293"/>
      <c r="F442" s="293"/>
      <c r="G442" s="293"/>
      <c r="H442" s="293"/>
      <c r="I442" s="293"/>
      <c r="J442" s="293"/>
      <c r="K442" s="293"/>
      <c r="L442" s="293"/>
      <c r="M442" s="293"/>
      <c r="N442" s="293"/>
      <c r="O442" s="293"/>
      <c r="P442" s="293"/>
      <c r="Q442" s="294"/>
      <c r="S442" s="7"/>
      <c r="T442" s="7"/>
    </row>
    <row r="443" spans="2:20" s="1" customFormat="1" ht="18.75" customHeight="1" x14ac:dyDescent="0.25">
      <c r="B443" s="191" t="s">
        <v>260</v>
      </c>
      <c r="C443" s="192"/>
      <c r="D443" s="192"/>
      <c r="E443" s="192"/>
      <c r="F443" s="192"/>
      <c r="G443" s="192"/>
      <c r="H443" s="192"/>
      <c r="I443" s="192"/>
      <c r="J443" s="192"/>
      <c r="K443" s="193"/>
      <c r="L443" s="295">
        <v>593985066.19000006</v>
      </c>
      <c r="M443" s="296"/>
      <c r="N443" s="296"/>
      <c r="O443" s="296"/>
      <c r="P443" s="296"/>
      <c r="Q443" s="297"/>
      <c r="S443" s="7"/>
      <c r="T443" s="7"/>
    </row>
    <row r="444" spans="2:20" x14ac:dyDescent="0.25">
      <c r="B444" s="289"/>
      <c r="C444" s="290"/>
      <c r="D444" s="290"/>
      <c r="E444" s="290"/>
      <c r="F444" s="290"/>
      <c r="G444" s="290"/>
      <c r="H444" s="290"/>
      <c r="I444" s="290"/>
      <c r="J444" s="290"/>
      <c r="K444" s="290"/>
      <c r="L444" s="290"/>
      <c r="M444" s="290"/>
      <c r="N444" s="290"/>
      <c r="O444" s="290"/>
      <c r="P444" s="290"/>
      <c r="Q444" s="291"/>
    </row>
    <row r="445" spans="2:20" ht="20.25" customHeight="1" x14ac:dyDescent="0.25">
      <c r="B445" s="136" t="s">
        <v>261</v>
      </c>
      <c r="C445" s="136"/>
      <c r="D445" s="136"/>
      <c r="E445" s="136"/>
      <c r="F445" s="136"/>
      <c r="G445" s="136"/>
      <c r="H445" s="136"/>
      <c r="I445" s="136"/>
      <c r="J445" s="136"/>
      <c r="K445" s="136"/>
      <c r="L445" s="94">
        <f>SUM(L446:Q466)</f>
        <v>95511102.909999996</v>
      </c>
      <c r="M445" s="94"/>
      <c r="N445" s="94"/>
      <c r="O445" s="94"/>
      <c r="P445" s="94"/>
      <c r="Q445" s="94"/>
    </row>
    <row r="446" spans="2:20" x14ac:dyDescent="0.25">
      <c r="B446" s="75" t="s">
        <v>267</v>
      </c>
      <c r="C446" s="75"/>
      <c r="D446" s="75"/>
      <c r="E446" s="75"/>
      <c r="F446" s="75"/>
      <c r="G446" s="75"/>
      <c r="H446" s="75"/>
      <c r="I446" s="75"/>
      <c r="J446" s="75"/>
      <c r="K446" s="75"/>
      <c r="L446" s="120">
        <v>648405.80000000005</v>
      </c>
      <c r="M446" s="120"/>
      <c r="N446" s="120"/>
      <c r="O446" s="120"/>
      <c r="P446" s="120"/>
      <c r="Q446" s="120"/>
    </row>
    <row r="447" spans="2:20" x14ac:dyDescent="0.25">
      <c r="B447" s="75" t="s">
        <v>231</v>
      </c>
      <c r="C447" s="75"/>
      <c r="D447" s="75"/>
      <c r="E447" s="75"/>
      <c r="F447" s="75"/>
      <c r="G447" s="75"/>
      <c r="H447" s="75"/>
      <c r="I447" s="75"/>
      <c r="J447" s="75"/>
      <c r="K447" s="75"/>
      <c r="L447" s="120">
        <v>2087499.76</v>
      </c>
      <c r="M447" s="120"/>
      <c r="N447" s="120"/>
      <c r="O447" s="120"/>
      <c r="P447" s="120"/>
      <c r="Q447" s="120"/>
    </row>
    <row r="448" spans="2:20" x14ac:dyDescent="0.25">
      <c r="B448" s="75" t="s">
        <v>232</v>
      </c>
      <c r="C448" s="75"/>
      <c r="D448" s="75"/>
      <c r="E448" s="75"/>
      <c r="F448" s="75"/>
      <c r="G448" s="75"/>
      <c r="H448" s="75"/>
      <c r="I448" s="75"/>
      <c r="J448" s="75"/>
      <c r="K448" s="75"/>
      <c r="L448" s="120">
        <v>0</v>
      </c>
      <c r="M448" s="120"/>
      <c r="N448" s="120"/>
      <c r="O448" s="120"/>
      <c r="P448" s="120"/>
      <c r="Q448" s="120"/>
    </row>
    <row r="449" spans="2:20" s="1" customFormat="1" x14ac:dyDescent="0.25">
      <c r="B449" s="75" t="s">
        <v>262</v>
      </c>
      <c r="C449" s="75"/>
      <c r="D449" s="75"/>
      <c r="E449" s="75"/>
      <c r="F449" s="75"/>
      <c r="G449" s="75"/>
      <c r="H449" s="75"/>
      <c r="I449" s="75"/>
      <c r="J449" s="75"/>
      <c r="K449" s="75"/>
      <c r="L449" s="120">
        <v>0</v>
      </c>
      <c r="M449" s="120"/>
      <c r="N449" s="120"/>
      <c r="O449" s="120"/>
      <c r="P449" s="120"/>
      <c r="Q449" s="120"/>
      <c r="S449" s="7"/>
      <c r="T449" s="7"/>
    </row>
    <row r="450" spans="2:20" s="1" customFormat="1" x14ac:dyDescent="0.25">
      <c r="B450" s="75" t="s">
        <v>233</v>
      </c>
      <c r="C450" s="75"/>
      <c r="D450" s="75"/>
      <c r="E450" s="75"/>
      <c r="F450" s="75"/>
      <c r="G450" s="75"/>
      <c r="H450" s="75"/>
      <c r="I450" s="75"/>
      <c r="J450" s="75"/>
      <c r="K450" s="75"/>
      <c r="L450" s="120">
        <v>0</v>
      </c>
      <c r="M450" s="120"/>
      <c r="N450" s="120"/>
      <c r="O450" s="120"/>
      <c r="P450" s="120"/>
      <c r="Q450" s="120"/>
      <c r="S450" s="7"/>
      <c r="T450" s="7"/>
    </row>
    <row r="451" spans="2:20" s="1" customFormat="1" x14ac:dyDescent="0.25">
      <c r="B451" s="75" t="s">
        <v>234</v>
      </c>
      <c r="C451" s="75"/>
      <c r="D451" s="75"/>
      <c r="E451" s="75"/>
      <c r="F451" s="75"/>
      <c r="G451" s="75"/>
      <c r="H451" s="75"/>
      <c r="I451" s="75"/>
      <c r="J451" s="75"/>
      <c r="K451" s="75"/>
      <c r="L451" s="120">
        <v>0</v>
      </c>
      <c r="M451" s="120"/>
      <c r="N451" s="120"/>
      <c r="O451" s="120"/>
      <c r="P451" s="120"/>
      <c r="Q451" s="120"/>
      <c r="S451" s="7"/>
      <c r="T451" s="7"/>
    </row>
    <row r="452" spans="2:20" s="1" customFormat="1" x14ac:dyDescent="0.25">
      <c r="B452" s="75" t="s">
        <v>235</v>
      </c>
      <c r="C452" s="75"/>
      <c r="D452" s="75"/>
      <c r="E452" s="75"/>
      <c r="F452" s="75"/>
      <c r="G452" s="75"/>
      <c r="H452" s="75"/>
      <c r="I452" s="75"/>
      <c r="J452" s="75"/>
      <c r="K452" s="75"/>
      <c r="L452" s="120">
        <v>0</v>
      </c>
      <c r="M452" s="120"/>
      <c r="N452" s="120"/>
      <c r="O452" s="120"/>
      <c r="P452" s="120"/>
      <c r="Q452" s="120"/>
      <c r="S452" s="7"/>
      <c r="T452" s="7"/>
    </row>
    <row r="453" spans="2:20" s="1" customFormat="1" x14ac:dyDescent="0.25">
      <c r="B453" s="75" t="s">
        <v>236</v>
      </c>
      <c r="C453" s="75"/>
      <c r="D453" s="75"/>
      <c r="E453" s="75"/>
      <c r="F453" s="75"/>
      <c r="G453" s="75"/>
      <c r="H453" s="75"/>
      <c r="I453" s="75"/>
      <c r="J453" s="75"/>
      <c r="K453" s="75"/>
      <c r="L453" s="120">
        <v>0</v>
      </c>
      <c r="M453" s="120"/>
      <c r="N453" s="120"/>
      <c r="O453" s="120"/>
      <c r="P453" s="120"/>
      <c r="Q453" s="120"/>
      <c r="S453" s="7"/>
      <c r="T453" s="7"/>
    </row>
    <row r="454" spans="2:20" x14ac:dyDescent="0.25">
      <c r="B454" s="75" t="s">
        <v>237</v>
      </c>
      <c r="C454" s="75"/>
      <c r="D454" s="75"/>
      <c r="E454" s="75"/>
      <c r="F454" s="75"/>
      <c r="G454" s="75"/>
      <c r="H454" s="75"/>
      <c r="I454" s="75"/>
      <c r="J454" s="75"/>
      <c r="K454" s="75"/>
      <c r="L454" s="120">
        <v>0</v>
      </c>
      <c r="M454" s="120"/>
      <c r="N454" s="120"/>
      <c r="O454" s="120"/>
      <c r="P454" s="120"/>
      <c r="Q454" s="120"/>
    </row>
    <row r="455" spans="2:20" x14ac:dyDescent="0.25">
      <c r="B455" s="75" t="s">
        <v>314</v>
      </c>
      <c r="C455" s="75"/>
      <c r="D455" s="75"/>
      <c r="E455" s="75"/>
      <c r="F455" s="75"/>
      <c r="G455" s="75"/>
      <c r="H455" s="75"/>
      <c r="I455" s="75"/>
      <c r="J455" s="75"/>
      <c r="K455" s="75"/>
      <c r="L455" s="120">
        <v>0</v>
      </c>
      <c r="M455" s="120"/>
      <c r="N455" s="120"/>
      <c r="O455" s="120"/>
      <c r="P455" s="120"/>
      <c r="Q455" s="120"/>
    </row>
    <row r="456" spans="2:20" x14ac:dyDescent="0.25">
      <c r="B456" s="75" t="s">
        <v>238</v>
      </c>
      <c r="C456" s="75"/>
      <c r="D456" s="75"/>
      <c r="E456" s="75"/>
      <c r="F456" s="75"/>
      <c r="G456" s="75"/>
      <c r="H456" s="75"/>
      <c r="I456" s="75"/>
      <c r="J456" s="75"/>
      <c r="K456" s="75"/>
      <c r="L456" s="120">
        <v>0</v>
      </c>
      <c r="M456" s="120"/>
      <c r="N456" s="120"/>
      <c r="O456" s="120"/>
      <c r="P456" s="120"/>
      <c r="Q456" s="120"/>
    </row>
    <row r="457" spans="2:20" x14ac:dyDescent="0.25">
      <c r="B457" s="75" t="s">
        <v>239</v>
      </c>
      <c r="C457" s="75"/>
      <c r="D457" s="75"/>
      <c r="E457" s="75"/>
      <c r="F457" s="75"/>
      <c r="G457" s="75"/>
      <c r="H457" s="75"/>
      <c r="I457" s="75"/>
      <c r="J457" s="75"/>
      <c r="K457" s="75"/>
      <c r="L457" s="120">
        <v>86375591.420000002</v>
      </c>
      <c r="M457" s="120"/>
      <c r="N457" s="120"/>
      <c r="O457" s="120"/>
      <c r="P457" s="120"/>
      <c r="Q457" s="120"/>
      <c r="R457" s="4"/>
      <c r="S457" s="3"/>
      <c r="T457" s="3"/>
    </row>
    <row r="458" spans="2:20" x14ac:dyDescent="0.25">
      <c r="B458" s="75" t="s">
        <v>240</v>
      </c>
      <c r="C458" s="75"/>
      <c r="D458" s="75"/>
      <c r="E458" s="75"/>
      <c r="F458" s="75"/>
      <c r="G458" s="75"/>
      <c r="H458" s="75"/>
      <c r="I458" s="75"/>
      <c r="J458" s="75"/>
      <c r="K458" s="75"/>
      <c r="L458" s="120">
        <v>4711234.93</v>
      </c>
      <c r="M458" s="120"/>
      <c r="N458" s="120"/>
      <c r="O458" s="120"/>
      <c r="P458" s="120"/>
      <c r="Q458" s="120"/>
      <c r="R458" s="4"/>
    </row>
    <row r="459" spans="2:20" x14ac:dyDescent="0.25">
      <c r="B459" s="75" t="s">
        <v>241</v>
      </c>
      <c r="C459" s="75"/>
      <c r="D459" s="75"/>
      <c r="E459" s="75"/>
      <c r="F459" s="75"/>
      <c r="G459" s="75"/>
      <c r="H459" s="75"/>
      <c r="I459" s="75"/>
      <c r="J459" s="75"/>
      <c r="K459" s="75"/>
      <c r="L459" s="120">
        <v>0</v>
      </c>
      <c r="M459" s="120"/>
      <c r="N459" s="120"/>
      <c r="O459" s="120"/>
      <c r="P459" s="120"/>
      <c r="Q459" s="120"/>
    </row>
    <row r="460" spans="2:20" ht="16.5" customHeight="1" x14ac:dyDescent="0.25">
      <c r="B460" s="75" t="s">
        <v>242</v>
      </c>
      <c r="C460" s="75"/>
      <c r="D460" s="75"/>
      <c r="E460" s="75"/>
      <c r="F460" s="75"/>
      <c r="G460" s="75"/>
      <c r="H460" s="75"/>
      <c r="I460" s="75"/>
      <c r="J460" s="75"/>
      <c r="K460" s="75"/>
      <c r="L460" s="120">
        <v>0</v>
      </c>
      <c r="M460" s="120"/>
      <c r="N460" s="120"/>
      <c r="O460" s="120"/>
      <c r="P460" s="120"/>
      <c r="Q460" s="120"/>
    </row>
    <row r="461" spans="2:20" x14ac:dyDescent="0.25">
      <c r="B461" s="75" t="s">
        <v>243</v>
      </c>
      <c r="C461" s="75"/>
      <c r="D461" s="75"/>
      <c r="E461" s="75"/>
      <c r="F461" s="75"/>
      <c r="G461" s="75"/>
      <c r="H461" s="75"/>
      <c r="I461" s="75"/>
      <c r="J461" s="75"/>
      <c r="K461" s="75"/>
      <c r="L461" s="120">
        <v>0</v>
      </c>
      <c r="M461" s="120"/>
      <c r="N461" s="120"/>
      <c r="O461" s="120"/>
      <c r="P461" s="120"/>
      <c r="Q461" s="120"/>
    </row>
    <row r="462" spans="2:20" x14ac:dyDescent="0.25">
      <c r="B462" s="75" t="s">
        <v>244</v>
      </c>
      <c r="C462" s="75"/>
      <c r="D462" s="75"/>
      <c r="E462" s="75"/>
      <c r="F462" s="75"/>
      <c r="G462" s="75"/>
      <c r="H462" s="75"/>
      <c r="I462" s="75"/>
      <c r="J462" s="75"/>
      <c r="K462" s="75"/>
      <c r="L462" s="120">
        <v>0</v>
      </c>
      <c r="M462" s="120"/>
      <c r="N462" s="120"/>
      <c r="O462" s="120"/>
      <c r="P462" s="120"/>
      <c r="Q462" s="120"/>
    </row>
    <row r="463" spans="2:20" ht="16.5" customHeight="1" x14ac:dyDescent="0.25">
      <c r="B463" s="75" t="s">
        <v>245</v>
      </c>
      <c r="C463" s="75"/>
      <c r="D463" s="75"/>
      <c r="E463" s="75"/>
      <c r="F463" s="75"/>
      <c r="G463" s="75"/>
      <c r="H463" s="75"/>
      <c r="I463" s="75"/>
      <c r="J463" s="75"/>
      <c r="K463" s="75"/>
      <c r="L463" s="120">
        <v>0</v>
      </c>
      <c r="M463" s="120"/>
      <c r="N463" s="120"/>
      <c r="O463" s="120"/>
      <c r="P463" s="120"/>
      <c r="Q463" s="120"/>
    </row>
    <row r="464" spans="2:20" x14ac:dyDescent="0.25">
      <c r="B464" s="75" t="s">
        <v>270</v>
      </c>
      <c r="C464" s="75"/>
      <c r="D464" s="75"/>
      <c r="E464" s="75"/>
      <c r="F464" s="75"/>
      <c r="G464" s="75"/>
      <c r="H464" s="75"/>
      <c r="I464" s="75"/>
      <c r="J464" s="75"/>
      <c r="K464" s="75"/>
      <c r="L464" s="120">
        <v>584657.4</v>
      </c>
      <c r="M464" s="120"/>
      <c r="N464" s="120"/>
      <c r="O464" s="120"/>
      <c r="P464" s="120"/>
      <c r="Q464" s="120"/>
      <c r="R464" s="4"/>
    </row>
    <row r="465" spans="2:20" x14ac:dyDescent="0.25">
      <c r="B465" s="75" t="s">
        <v>246</v>
      </c>
      <c r="C465" s="75"/>
      <c r="D465" s="75"/>
      <c r="E465" s="75"/>
      <c r="F465" s="75"/>
      <c r="G465" s="75"/>
      <c r="H465" s="75"/>
      <c r="I465" s="75"/>
      <c r="J465" s="75"/>
      <c r="K465" s="75"/>
      <c r="L465" s="120">
        <v>0</v>
      </c>
      <c r="M465" s="120"/>
      <c r="N465" s="120"/>
      <c r="O465" s="120"/>
      <c r="P465" s="120"/>
      <c r="Q465" s="120"/>
      <c r="S465" s="31"/>
    </row>
    <row r="466" spans="2:20" x14ac:dyDescent="0.25">
      <c r="B466" s="75" t="s">
        <v>271</v>
      </c>
      <c r="C466" s="75"/>
      <c r="D466" s="75"/>
      <c r="E466" s="75"/>
      <c r="F466" s="75"/>
      <c r="G466" s="75"/>
      <c r="H466" s="75"/>
      <c r="I466" s="75"/>
      <c r="J466" s="75"/>
      <c r="K466" s="75"/>
      <c r="L466" s="120">
        <v>1103713.6000000001</v>
      </c>
      <c r="M466" s="120"/>
      <c r="N466" s="120"/>
      <c r="O466" s="120"/>
      <c r="P466" s="120"/>
      <c r="Q466" s="120"/>
      <c r="R466" s="4"/>
    </row>
    <row r="467" spans="2:20" x14ac:dyDescent="0.25">
      <c r="B467" s="271"/>
      <c r="C467" s="271"/>
      <c r="D467" s="271"/>
      <c r="E467" s="271"/>
      <c r="F467" s="271"/>
      <c r="G467" s="271"/>
      <c r="H467" s="271"/>
      <c r="I467" s="271"/>
      <c r="J467" s="271"/>
      <c r="K467" s="271"/>
      <c r="L467" s="271"/>
      <c r="M467" s="271"/>
      <c r="N467" s="271"/>
      <c r="O467" s="271"/>
      <c r="P467" s="271"/>
      <c r="Q467" s="271"/>
    </row>
    <row r="468" spans="2:20" ht="22.5" customHeight="1" x14ac:dyDescent="0.25">
      <c r="B468" s="136" t="s">
        <v>263</v>
      </c>
      <c r="C468" s="136"/>
      <c r="D468" s="136"/>
      <c r="E468" s="136"/>
      <c r="F468" s="136"/>
      <c r="G468" s="136"/>
      <c r="H468" s="136"/>
      <c r="I468" s="136"/>
      <c r="J468" s="136"/>
      <c r="K468" s="136"/>
      <c r="L468" s="94">
        <f>SUM(L469:Q475)</f>
        <v>14970190.229999999</v>
      </c>
      <c r="M468" s="94"/>
      <c r="N468" s="94"/>
      <c r="O468" s="94"/>
      <c r="P468" s="94"/>
      <c r="Q468" s="94"/>
    </row>
    <row r="469" spans="2:20" x14ac:dyDescent="0.25">
      <c r="B469" s="279" t="s">
        <v>247</v>
      </c>
      <c r="C469" s="279"/>
      <c r="D469" s="279"/>
      <c r="E469" s="279"/>
      <c r="F469" s="279"/>
      <c r="G469" s="279"/>
      <c r="H469" s="279"/>
      <c r="I469" s="279"/>
      <c r="J469" s="279"/>
      <c r="K469" s="279"/>
      <c r="L469" s="260">
        <v>41952.2</v>
      </c>
      <c r="M469" s="260"/>
      <c r="N469" s="260"/>
      <c r="O469" s="260"/>
      <c r="P469" s="260"/>
      <c r="Q469" s="260"/>
    </row>
    <row r="470" spans="2:20" x14ac:dyDescent="0.25">
      <c r="B470" s="279" t="s">
        <v>248</v>
      </c>
      <c r="C470" s="279"/>
      <c r="D470" s="279"/>
      <c r="E470" s="279"/>
      <c r="F470" s="279"/>
      <c r="G470" s="279"/>
      <c r="H470" s="279"/>
      <c r="I470" s="279"/>
      <c r="J470" s="279"/>
      <c r="K470" s="279"/>
      <c r="L470" s="260">
        <v>0</v>
      </c>
      <c r="M470" s="260"/>
      <c r="N470" s="260"/>
      <c r="O470" s="260"/>
      <c r="P470" s="260"/>
      <c r="Q470" s="260"/>
    </row>
    <row r="471" spans="2:20" x14ac:dyDescent="0.25">
      <c r="B471" s="279" t="s">
        <v>309</v>
      </c>
      <c r="C471" s="279"/>
      <c r="D471" s="279"/>
      <c r="E471" s="279"/>
      <c r="F471" s="279"/>
      <c r="G471" s="279"/>
      <c r="H471" s="279"/>
      <c r="I471" s="279"/>
      <c r="J471" s="279"/>
      <c r="K471" s="279"/>
      <c r="L471" s="260">
        <v>0</v>
      </c>
      <c r="M471" s="260"/>
      <c r="N471" s="260"/>
      <c r="O471" s="260"/>
      <c r="P471" s="260"/>
      <c r="Q471" s="260"/>
    </row>
    <row r="472" spans="2:20" ht="15" customHeight="1" x14ac:dyDescent="0.25">
      <c r="B472" s="280" t="s">
        <v>249</v>
      </c>
      <c r="C472" s="280"/>
      <c r="D472" s="280"/>
      <c r="E472" s="280"/>
      <c r="F472" s="280"/>
      <c r="G472" s="280"/>
      <c r="H472" s="280"/>
      <c r="I472" s="280"/>
      <c r="J472" s="280"/>
      <c r="K472" s="280"/>
      <c r="L472" s="260">
        <v>14928238.029999999</v>
      </c>
      <c r="M472" s="260"/>
      <c r="N472" s="260"/>
      <c r="O472" s="260"/>
      <c r="P472" s="260"/>
      <c r="Q472" s="260"/>
    </row>
    <row r="473" spans="2:20" x14ac:dyDescent="0.25">
      <c r="B473" s="279" t="s">
        <v>266</v>
      </c>
      <c r="C473" s="279"/>
      <c r="D473" s="279"/>
      <c r="E473" s="279"/>
      <c r="F473" s="279"/>
      <c r="G473" s="279"/>
      <c r="H473" s="279"/>
      <c r="I473" s="279"/>
      <c r="J473" s="279"/>
      <c r="K473" s="279"/>
      <c r="L473" s="260">
        <v>0</v>
      </c>
      <c r="M473" s="260"/>
      <c r="N473" s="260"/>
      <c r="O473" s="260"/>
      <c r="P473" s="260"/>
      <c r="Q473" s="260"/>
    </row>
    <row r="474" spans="2:20" x14ac:dyDescent="0.25">
      <c r="B474" s="279" t="s">
        <v>272</v>
      </c>
      <c r="C474" s="279"/>
      <c r="D474" s="279"/>
      <c r="E474" s="279"/>
      <c r="F474" s="279"/>
      <c r="G474" s="279"/>
      <c r="H474" s="279"/>
      <c r="I474" s="279"/>
      <c r="J474" s="279"/>
      <c r="K474" s="279"/>
      <c r="L474" s="260">
        <v>0</v>
      </c>
      <c r="M474" s="260"/>
      <c r="N474" s="260"/>
      <c r="O474" s="260"/>
      <c r="P474" s="260"/>
      <c r="Q474" s="260"/>
    </row>
    <row r="475" spans="2:20" x14ac:dyDescent="0.25">
      <c r="B475" s="279" t="s">
        <v>301</v>
      </c>
      <c r="C475" s="279"/>
      <c r="D475" s="279"/>
      <c r="E475" s="279"/>
      <c r="F475" s="279"/>
      <c r="G475" s="279"/>
      <c r="H475" s="279"/>
      <c r="I475" s="279"/>
      <c r="J475" s="279"/>
      <c r="K475" s="279"/>
      <c r="L475" s="260">
        <v>0</v>
      </c>
      <c r="M475" s="260"/>
      <c r="N475" s="260"/>
      <c r="O475" s="260"/>
      <c r="P475" s="260"/>
      <c r="Q475" s="260"/>
    </row>
    <row r="476" spans="2:20" x14ac:dyDescent="0.25">
      <c r="B476" s="271"/>
      <c r="C476" s="271"/>
      <c r="D476" s="271"/>
      <c r="E476" s="271"/>
      <c r="F476" s="271"/>
      <c r="G476" s="271"/>
      <c r="H476" s="271"/>
      <c r="I476" s="271"/>
      <c r="J476" s="271"/>
      <c r="K476" s="271"/>
      <c r="L476" s="271"/>
      <c r="M476" s="271"/>
      <c r="N476" s="271"/>
      <c r="O476" s="271"/>
      <c r="P476" s="271"/>
      <c r="Q476" s="271"/>
    </row>
    <row r="477" spans="2:20" ht="20.25" customHeight="1" x14ac:dyDescent="0.25">
      <c r="B477" s="136" t="s">
        <v>250</v>
      </c>
      <c r="C477" s="136"/>
      <c r="D477" s="136"/>
      <c r="E477" s="136"/>
      <c r="F477" s="136"/>
      <c r="G477" s="136"/>
      <c r="H477" s="136"/>
      <c r="I477" s="136"/>
      <c r="J477" s="136"/>
      <c r="K477" s="136"/>
      <c r="L477" s="262">
        <f>+L443-L445+L468</f>
        <v>513444153.51000011</v>
      </c>
      <c r="M477" s="262"/>
      <c r="N477" s="262"/>
      <c r="O477" s="262"/>
      <c r="P477" s="262"/>
      <c r="Q477" s="262"/>
    </row>
    <row r="478" spans="2:20" s="1" customFormat="1" x14ac:dyDescent="0.25">
      <c r="B478" s="276"/>
      <c r="C478" s="277"/>
      <c r="D478" s="277"/>
      <c r="E478" s="277"/>
      <c r="F478" s="277"/>
      <c r="G478" s="277"/>
      <c r="H478" s="277"/>
      <c r="I478" s="277"/>
      <c r="J478" s="277"/>
      <c r="K478" s="277"/>
      <c r="L478" s="277"/>
      <c r="M478" s="277"/>
      <c r="N478" s="277"/>
      <c r="O478" s="277"/>
      <c r="P478" s="277"/>
      <c r="Q478" s="278"/>
      <c r="S478" s="7"/>
      <c r="T478" s="7"/>
    </row>
    <row r="479" spans="2:20" s="1" customFormat="1" ht="35.25" customHeight="1" x14ac:dyDescent="0.25">
      <c r="B479" s="142" t="s">
        <v>408</v>
      </c>
      <c r="C479" s="143"/>
      <c r="D479" s="143"/>
      <c r="E479" s="143"/>
      <c r="F479" s="143"/>
      <c r="G479" s="143"/>
      <c r="H479" s="143"/>
      <c r="I479" s="143"/>
      <c r="J479" s="143"/>
      <c r="K479" s="143"/>
      <c r="L479" s="143"/>
      <c r="M479" s="143"/>
      <c r="N479" s="143"/>
      <c r="O479" s="143"/>
      <c r="P479" s="143"/>
      <c r="Q479" s="144"/>
      <c r="S479" s="7"/>
      <c r="T479" s="7"/>
    </row>
    <row r="480" spans="2:20" s="1" customFormat="1" x14ac:dyDescent="0.25">
      <c r="B480" s="285"/>
      <c r="C480" s="286"/>
      <c r="D480" s="286"/>
      <c r="E480" s="286"/>
      <c r="F480" s="286"/>
      <c r="G480" s="286"/>
      <c r="H480" s="286"/>
      <c r="I480" s="286"/>
      <c r="J480" s="286"/>
      <c r="K480" s="286"/>
      <c r="L480" s="286"/>
      <c r="M480" s="286"/>
      <c r="N480" s="286"/>
      <c r="O480" s="286"/>
      <c r="P480" s="286"/>
      <c r="Q480" s="287"/>
      <c r="S480" s="7"/>
      <c r="T480" s="7"/>
    </row>
    <row r="481" spans="2:20" s="1" customFormat="1" ht="18.75" x14ac:dyDescent="0.25">
      <c r="B481" s="281" t="s">
        <v>175</v>
      </c>
      <c r="C481" s="281"/>
      <c r="D481" s="281"/>
      <c r="E481" s="281"/>
      <c r="F481" s="281"/>
      <c r="G481" s="281"/>
      <c r="H481" s="281"/>
      <c r="I481" s="281"/>
      <c r="J481" s="281"/>
      <c r="K481" s="281"/>
      <c r="L481" s="281"/>
      <c r="M481" s="281"/>
      <c r="N481" s="281"/>
      <c r="O481" s="281"/>
      <c r="P481" s="281"/>
      <c r="Q481" s="281"/>
      <c r="S481" s="7"/>
      <c r="T481" s="7"/>
    </row>
    <row r="482" spans="2:20" s="1" customFormat="1" x14ac:dyDescent="0.25">
      <c r="B482" s="221"/>
      <c r="C482" s="222"/>
      <c r="D482" s="222"/>
      <c r="E482" s="222"/>
      <c r="F482" s="222"/>
      <c r="G482" s="222"/>
      <c r="H482" s="222"/>
      <c r="I482" s="222"/>
      <c r="J482" s="222"/>
      <c r="K482" s="222"/>
      <c r="L482" s="222"/>
      <c r="M482" s="222"/>
      <c r="N482" s="222"/>
      <c r="O482" s="222"/>
      <c r="P482" s="222"/>
      <c r="Q482" s="223"/>
      <c r="S482" s="7"/>
      <c r="T482" s="7"/>
    </row>
    <row r="483" spans="2:20" s="1" customFormat="1" ht="15.75" x14ac:dyDescent="0.25">
      <c r="B483" s="275" t="s">
        <v>62</v>
      </c>
      <c r="C483" s="275"/>
      <c r="D483" s="275"/>
      <c r="E483" s="275"/>
      <c r="F483" s="275"/>
      <c r="G483" s="275"/>
      <c r="H483" s="275"/>
      <c r="I483" s="275"/>
      <c r="J483" s="275"/>
      <c r="K483" s="275"/>
      <c r="L483" s="275"/>
      <c r="M483" s="275"/>
      <c r="N483" s="275"/>
      <c r="O483" s="275"/>
      <c r="P483" s="275"/>
      <c r="Q483" s="275"/>
      <c r="S483" s="7"/>
      <c r="T483" s="7"/>
    </row>
    <row r="484" spans="2:20" s="1" customFormat="1" ht="15.75" x14ac:dyDescent="0.25">
      <c r="B484" s="246"/>
      <c r="C484" s="247"/>
      <c r="D484" s="247"/>
      <c r="E484" s="247"/>
      <c r="F484" s="247"/>
      <c r="G484" s="247"/>
      <c r="H484" s="247"/>
      <c r="I484" s="247"/>
      <c r="J484" s="247"/>
      <c r="K484" s="247"/>
      <c r="L484" s="247"/>
      <c r="M484" s="247"/>
      <c r="N484" s="247"/>
      <c r="O484" s="247"/>
      <c r="P484" s="247"/>
      <c r="Q484" s="248"/>
      <c r="S484" s="7"/>
      <c r="T484" s="7"/>
    </row>
    <row r="485" spans="2:20" s="1" customFormat="1" x14ac:dyDescent="0.25">
      <c r="B485" s="252" t="s">
        <v>101</v>
      </c>
      <c r="C485" s="252"/>
      <c r="D485" s="252"/>
      <c r="E485" s="252"/>
      <c r="F485" s="56" t="s">
        <v>102</v>
      </c>
      <c r="G485" s="56"/>
      <c r="H485" s="252" t="s">
        <v>104</v>
      </c>
      <c r="I485" s="252"/>
      <c r="J485" s="252"/>
      <c r="K485" s="252"/>
      <c r="L485" s="252"/>
      <c r="M485" s="252" t="s">
        <v>103</v>
      </c>
      <c r="N485" s="252"/>
      <c r="O485" s="252"/>
      <c r="P485" s="252"/>
      <c r="Q485" s="252"/>
      <c r="S485" s="7"/>
      <c r="T485" s="7"/>
    </row>
    <row r="486" spans="2:20" s="1" customFormat="1" x14ac:dyDescent="0.25">
      <c r="B486" s="249" t="s">
        <v>32</v>
      </c>
      <c r="C486" s="249"/>
      <c r="D486" s="249"/>
      <c r="E486" s="249"/>
      <c r="F486" s="216">
        <v>2</v>
      </c>
      <c r="G486" s="216"/>
      <c r="H486" s="120" t="s">
        <v>108</v>
      </c>
      <c r="I486" s="120"/>
      <c r="J486" s="120"/>
      <c r="K486" s="120"/>
      <c r="L486" s="120"/>
      <c r="M486" s="120">
        <v>32464811.629999999</v>
      </c>
      <c r="N486" s="120"/>
      <c r="O486" s="120"/>
      <c r="P486" s="120"/>
      <c r="Q486" s="120"/>
      <c r="S486" s="7"/>
      <c r="T486" s="7"/>
    </row>
    <row r="487" spans="2:20" s="1" customFormat="1" ht="5.25" hidden="1" customHeight="1" x14ac:dyDescent="0.25">
      <c r="B487" s="21" t="s">
        <v>24</v>
      </c>
      <c r="C487" s="21"/>
      <c r="D487" s="21"/>
      <c r="E487" s="21"/>
      <c r="F487" s="261">
        <v>135</v>
      </c>
      <c r="G487" s="261"/>
      <c r="H487" s="261">
        <v>0</v>
      </c>
      <c r="I487" s="261"/>
      <c r="J487" s="263" t="s">
        <v>113</v>
      </c>
      <c r="K487" s="263"/>
      <c r="L487" s="263"/>
      <c r="M487" s="120">
        <v>0</v>
      </c>
      <c r="N487" s="120"/>
      <c r="O487" s="120"/>
      <c r="P487" s="120"/>
      <c r="Q487" s="120"/>
      <c r="S487" s="7"/>
      <c r="T487" s="7"/>
    </row>
    <row r="488" spans="2:20" s="1" customFormat="1" x14ac:dyDescent="0.25">
      <c r="B488" s="249" t="s">
        <v>24</v>
      </c>
      <c r="C488" s="249"/>
      <c r="D488" s="249"/>
      <c r="E488" s="249"/>
      <c r="F488" s="261"/>
      <c r="G488" s="261"/>
      <c r="H488" s="261">
        <v>27</v>
      </c>
      <c r="I488" s="261"/>
      <c r="J488" s="263" t="s">
        <v>105</v>
      </c>
      <c r="K488" s="263"/>
      <c r="L488" s="263"/>
      <c r="M488" s="260">
        <v>67742686.879999995</v>
      </c>
      <c r="N488" s="260"/>
      <c r="O488" s="260"/>
      <c r="P488" s="260"/>
      <c r="Q488" s="260"/>
      <c r="R488" s="25"/>
      <c r="S488" s="7"/>
      <c r="T488" s="7"/>
    </row>
    <row r="489" spans="2:20" s="1" customFormat="1" x14ac:dyDescent="0.25">
      <c r="B489" s="249"/>
      <c r="C489" s="249"/>
      <c r="D489" s="249"/>
      <c r="E489" s="249"/>
      <c r="F489" s="261"/>
      <c r="G489" s="261"/>
      <c r="H489" s="261">
        <v>7</v>
      </c>
      <c r="I489" s="261"/>
      <c r="J489" s="263" t="s">
        <v>106</v>
      </c>
      <c r="K489" s="263"/>
      <c r="L489" s="263"/>
      <c r="M489" s="260">
        <v>20132557.489999998</v>
      </c>
      <c r="N489" s="260"/>
      <c r="O489" s="260"/>
      <c r="P489" s="260"/>
      <c r="Q489" s="260"/>
      <c r="R489" s="25"/>
      <c r="S489" s="7"/>
      <c r="T489" s="7"/>
    </row>
    <row r="490" spans="2:20" s="1" customFormat="1" x14ac:dyDescent="0.25">
      <c r="B490" s="249"/>
      <c r="C490" s="249"/>
      <c r="D490" s="249"/>
      <c r="E490" s="249"/>
      <c r="F490" s="261"/>
      <c r="G490" s="261"/>
      <c r="H490" s="261">
        <v>101</v>
      </c>
      <c r="I490" s="261"/>
      <c r="J490" s="263" t="s">
        <v>107</v>
      </c>
      <c r="K490" s="263"/>
      <c r="L490" s="263"/>
      <c r="M490" s="260">
        <v>130715764.44</v>
      </c>
      <c r="N490" s="260"/>
      <c r="O490" s="260"/>
      <c r="P490" s="260"/>
      <c r="Q490" s="260"/>
      <c r="R490" s="25"/>
      <c r="S490" s="7"/>
      <c r="T490" s="7"/>
    </row>
    <row r="491" spans="2:20" s="1" customFormat="1" x14ac:dyDescent="0.25">
      <c r="B491" s="96" t="s">
        <v>109</v>
      </c>
      <c r="C491" s="96"/>
      <c r="D491" s="96"/>
      <c r="E491" s="96"/>
      <c r="F491" s="96"/>
      <c r="G491" s="96"/>
      <c r="H491" s="96"/>
      <c r="I491" s="96"/>
      <c r="J491" s="96"/>
      <c r="K491" s="96"/>
      <c r="L491" s="96"/>
      <c r="M491" s="262">
        <f>SUM(M486:Q490)</f>
        <v>251055820.44</v>
      </c>
      <c r="N491" s="262"/>
      <c r="O491" s="262"/>
      <c r="P491" s="262"/>
      <c r="Q491" s="262"/>
      <c r="S491" s="7"/>
      <c r="T491" s="7"/>
    </row>
    <row r="492" spans="2:20" s="1" customFormat="1" x14ac:dyDescent="0.25">
      <c r="B492" s="218"/>
      <c r="C492" s="219"/>
      <c r="D492" s="219"/>
      <c r="E492" s="219"/>
      <c r="F492" s="219"/>
      <c r="G492" s="219"/>
      <c r="H492" s="219"/>
      <c r="I492" s="219"/>
      <c r="J492" s="219"/>
      <c r="K492" s="219"/>
      <c r="L492" s="219"/>
      <c r="M492" s="219"/>
      <c r="N492" s="219"/>
      <c r="O492" s="219"/>
      <c r="P492" s="219"/>
      <c r="Q492" s="220"/>
      <c r="S492" s="7"/>
      <c r="T492" s="7"/>
    </row>
    <row r="493" spans="2:20" s="1" customFormat="1" x14ac:dyDescent="0.25">
      <c r="B493" s="72" t="s">
        <v>273</v>
      </c>
      <c r="C493" s="73"/>
      <c r="D493" s="73"/>
      <c r="E493" s="73"/>
      <c r="F493" s="73"/>
      <c r="G493" s="73"/>
      <c r="H493" s="73"/>
      <c r="I493" s="73"/>
      <c r="J493" s="73"/>
      <c r="K493" s="73"/>
      <c r="L493" s="73"/>
      <c r="M493" s="73"/>
      <c r="N493" s="73"/>
      <c r="O493" s="73"/>
      <c r="P493" s="73"/>
      <c r="Q493" s="74"/>
      <c r="S493" s="7"/>
      <c r="T493" s="7"/>
    </row>
    <row r="494" spans="2:20" s="1" customFormat="1" x14ac:dyDescent="0.25">
      <c r="B494" s="135" t="s">
        <v>258</v>
      </c>
      <c r="C494" s="135"/>
      <c r="D494" s="135"/>
      <c r="E494" s="135"/>
      <c r="F494" s="135"/>
      <c r="G494" s="135"/>
      <c r="H494" s="135"/>
      <c r="I494" s="135"/>
      <c r="J494" s="135"/>
      <c r="K494" s="135"/>
      <c r="L494" s="135"/>
      <c r="M494" s="135"/>
      <c r="N494" s="135"/>
      <c r="O494" s="135"/>
      <c r="P494" s="135"/>
      <c r="Q494" s="135"/>
      <c r="S494" s="7"/>
      <c r="T494" s="7"/>
    </row>
    <row r="495" spans="2:20" s="1" customFormat="1" x14ac:dyDescent="0.25">
      <c r="B495" s="72"/>
      <c r="C495" s="73"/>
      <c r="D495" s="73"/>
      <c r="E495" s="73"/>
      <c r="F495" s="73"/>
      <c r="G495" s="73"/>
      <c r="H495" s="73"/>
      <c r="I495" s="73"/>
      <c r="J495" s="73"/>
      <c r="K495" s="73"/>
      <c r="L495" s="73"/>
      <c r="M495" s="73"/>
      <c r="N495" s="73"/>
      <c r="O495" s="73"/>
      <c r="P495" s="73"/>
      <c r="Q495" s="74"/>
      <c r="S495" s="7"/>
      <c r="T495" s="7"/>
    </row>
    <row r="496" spans="2:20" s="1" customFormat="1" x14ac:dyDescent="0.25">
      <c r="B496" s="272" t="s">
        <v>36</v>
      </c>
      <c r="C496" s="273"/>
      <c r="D496" s="273"/>
      <c r="E496" s="273"/>
      <c r="F496" s="273"/>
      <c r="G496" s="273"/>
      <c r="H496" s="273"/>
      <c r="I496" s="273"/>
      <c r="J496" s="273"/>
      <c r="K496" s="274"/>
      <c r="L496" s="272">
        <v>2026</v>
      </c>
      <c r="M496" s="273"/>
      <c r="N496" s="273"/>
      <c r="O496" s="273"/>
      <c r="P496" s="273"/>
      <c r="Q496" s="274"/>
      <c r="S496" s="7"/>
      <c r="T496" s="7"/>
    </row>
    <row r="497" spans="2:20" s="1" customFormat="1" x14ac:dyDescent="0.25">
      <c r="B497" s="170" t="s">
        <v>251</v>
      </c>
      <c r="C497" s="171"/>
      <c r="D497" s="171"/>
      <c r="E497" s="171"/>
      <c r="F497" s="171"/>
      <c r="G497" s="171"/>
      <c r="H497" s="171"/>
      <c r="I497" s="171"/>
      <c r="J497" s="171"/>
      <c r="K497" s="172"/>
      <c r="L497" s="153">
        <v>3867083466.8000002</v>
      </c>
      <c r="M497" s="154"/>
      <c r="N497" s="154"/>
      <c r="O497" s="154"/>
      <c r="P497" s="154"/>
      <c r="Q497" s="155"/>
      <c r="S497" s="7"/>
      <c r="T497" s="7"/>
    </row>
    <row r="498" spans="2:20" s="1" customFormat="1" x14ac:dyDescent="0.25">
      <c r="B498" s="170" t="s">
        <v>288</v>
      </c>
      <c r="C498" s="171"/>
      <c r="D498" s="171"/>
      <c r="E498" s="171"/>
      <c r="F498" s="171"/>
      <c r="G498" s="171"/>
      <c r="H498" s="171"/>
      <c r="I498" s="171"/>
      <c r="J498" s="171"/>
      <c r="K498" s="172"/>
      <c r="L498" s="153">
        <v>3318201869.6599998</v>
      </c>
      <c r="M498" s="154"/>
      <c r="N498" s="154"/>
      <c r="O498" s="154"/>
      <c r="P498" s="154"/>
      <c r="Q498" s="155"/>
      <c r="S498" s="7"/>
      <c r="T498" s="7"/>
    </row>
    <row r="499" spans="2:20" s="1" customFormat="1" x14ac:dyDescent="0.25">
      <c r="B499" s="170" t="s">
        <v>252</v>
      </c>
      <c r="C499" s="171"/>
      <c r="D499" s="171"/>
      <c r="E499" s="171"/>
      <c r="F499" s="171"/>
      <c r="G499" s="171"/>
      <c r="H499" s="171"/>
      <c r="I499" s="171"/>
      <c r="J499" s="171"/>
      <c r="K499" s="172"/>
      <c r="L499" s="153">
        <v>400596822.87</v>
      </c>
      <c r="M499" s="154"/>
      <c r="N499" s="154"/>
      <c r="O499" s="154"/>
      <c r="P499" s="154"/>
      <c r="Q499" s="155"/>
      <c r="S499" s="7"/>
      <c r="T499" s="7"/>
    </row>
    <row r="500" spans="2:20" s="1" customFormat="1" x14ac:dyDescent="0.25">
      <c r="B500" s="170" t="s">
        <v>289</v>
      </c>
      <c r="C500" s="171"/>
      <c r="D500" s="171"/>
      <c r="E500" s="171"/>
      <c r="F500" s="171"/>
      <c r="G500" s="171"/>
      <c r="H500" s="171"/>
      <c r="I500" s="171"/>
      <c r="J500" s="171"/>
      <c r="K500" s="172"/>
      <c r="L500" s="153">
        <v>949478420.00999999</v>
      </c>
      <c r="M500" s="154"/>
      <c r="N500" s="154"/>
      <c r="O500" s="154"/>
      <c r="P500" s="154"/>
      <c r="Q500" s="155"/>
      <c r="S500" s="7"/>
      <c r="T500" s="7"/>
    </row>
    <row r="501" spans="2:20" s="1" customFormat="1" x14ac:dyDescent="0.25">
      <c r="B501" s="170" t="s">
        <v>290</v>
      </c>
      <c r="C501" s="171"/>
      <c r="D501" s="171"/>
      <c r="E501" s="171"/>
      <c r="F501" s="171"/>
      <c r="G501" s="171"/>
      <c r="H501" s="171"/>
      <c r="I501" s="171"/>
      <c r="J501" s="171"/>
      <c r="K501" s="172"/>
      <c r="L501" s="153">
        <v>949478420.00999999</v>
      </c>
      <c r="M501" s="154"/>
      <c r="N501" s="154"/>
      <c r="O501" s="154"/>
      <c r="P501" s="154"/>
      <c r="Q501" s="155"/>
      <c r="S501" s="7"/>
      <c r="T501" s="7"/>
    </row>
    <row r="502" spans="2:20" s="1" customFormat="1" x14ac:dyDescent="0.25">
      <c r="B502" s="271"/>
      <c r="C502" s="271"/>
      <c r="D502" s="271"/>
      <c r="E502" s="271"/>
      <c r="F502" s="271"/>
      <c r="G502" s="271"/>
      <c r="H502" s="271"/>
      <c r="I502" s="271"/>
      <c r="J502" s="271"/>
      <c r="K502" s="271"/>
      <c r="L502" s="271"/>
      <c r="M502" s="271"/>
      <c r="N502" s="271"/>
      <c r="O502" s="271"/>
      <c r="P502" s="271"/>
      <c r="Q502" s="271"/>
      <c r="S502" s="7"/>
      <c r="T502" s="7"/>
    </row>
    <row r="503" spans="2:20" s="1" customFormat="1" x14ac:dyDescent="0.25">
      <c r="B503" s="135" t="s">
        <v>257</v>
      </c>
      <c r="C503" s="135"/>
      <c r="D503" s="135"/>
      <c r="E503" s="135"/>
      <c r="F503" s="135"/>
      <c r="G503" s="135"/>
      <c r="H503" s="135"/>
      <c r="I503" s="135"/>
      <c r="J503" s="135"/>
      <c r="K503" s="135"/>
      <c r="L503" s="135"/>
      <c r="M503" s="135"/>
      <c r="N503" s="135"/>
      <c r="O503" s="135"/>
      <c r="P503" s="135"/>
      <c r="Q503" s="135"/>
      <c r="S503" s="7"/>
      <c r="T503" s="7"/>
    </row>
    <row r="504" spans="2:20" s="1" customFormat="1" x14ac:dyDescent="0.25">
      <c r="B504" s="272" t="s">
        <v>36</v>
      </c>
      <c r="C504" s="273"/>
      <c r="D504" s="273"/>
      <c r="E504" s="273"/>
      <c r="F504" s="273"/>
      <c r="G504" s="273"/>
      <c r="H504" s="273"/>
      <c r="I504" s="273"/>
      <c r="J504" s="273"/>
      <c r="K504" s="274"/>
      <c r="L504" s="272">
        <v>2026</v>
      </c>
      <c r="M504" s="273"/>
      <c r="N504" s="273"/>
      <c r="O504" s="273"/>
      <c r="P504" s="273"/>
      <c r="Q504" s="274"/>
      <c r="S504" s="7"/>
      <c r="T504" s="7"/>
    </row>
    <row r="505" spans="2:20" s="1" customFormat="1" x14ac:dyDescent="0.25">
      <c r="B505" s="170" t="s">
        <v>291</v>
      </c>
      <c r="C505" s="171"/>
      <c r="D505" s="171"/>
      <c r="E505" s="171"/>
      <c r="F505" s="171"/>
      <c r="G505" s="171"/>
      <c r="H505" s="171"/>
      <c r="I505" s="171"/>
      <c r="J505" s="171"/>
      <c r="K505" s="172"/>
      <c r="L505" s="153">
        <v>3867083466.8000002</v>
      </c>
      <c r="M505" s="154"/>
      <c r="N505" s="154"/>
      <c r="O505" s="154"/>
      <c r="P505" s="154"/>
      <c r="Q505" s="155"/>
      <c r="S505" s="7"/>
      <c r="T505" s="7"/>
    </row>
    <row r="506" spans="2:20" s="1" customFormat="1" x14ac:dyDescent="0.25">
      <c r="B506" s="170" t="s">
        <v>253</v>
      </c>
      <c r="C506" s="171"/>
      <c r="D506" s="171"/>
      <c r="E506" s="171"/>
      <c r="F506" s="171"/>
      <c r="G506" s="171"/>
      <c r="H506" s="171"/>
      <c r="I506" s="171"/>
      <c r="J506" s="171"/>
      <c r="K506" s="172"/>
      <c r="L506" s="153">
        <v>1891376956.71</v>
      </c>
      <c r="M506" s="154"/>
      <c r="N506" s="154"/>
      <c r="O506" s="154"/>
      <c r="P506" s="154"/>
      <c r="Q506" s="155"/>
      <c r="S506" s="7"/>
      <c r="T506" s="7"/>
    </row>
    <row r="507" spans="2:20" s="1" customFormat="1" x14ac:dyDescent="0.25">
      <c r="B507" s="170" t="s">
        <v>264</v>
      </c>
      <c r="C507" s="171"/>
      <c r="D507" s="171"/>
      <c r="E507" s="171"/>
      <c r="F507" s="171"/>
      <c r="G507" s="171"/>
      <c r="H507" s="171"/>
      <c r="I507" s="171"/>
      <c r="J507" s="171"/>
      <c r="K507" s="172"/>
      <c r="L507" s="153">
        <v>725696370.42999995</v>
      </c>
      <c r="M507" s="154"/>
      <c r="N507" s="154"/>
      <c r="O507" s="154"/>
      <c r="P507" s="154"/>
      <c r="Q507" s="155"/>
      <c r="S507" s="7"/>
      <c r="T507" s="7"/>
    </row>
    <row r="508" spans="2:20" s="1" customFormat="1" x14ac:dyDescent="0.25">
      <c r="B508" s="170" t="s">
        <v>82</v>
      </c>
      <c r="C508" s="171"/>
      <c r="D508" s="171"/>
      <c r="E508" s="171"/>
      <c r="F508" s="171"/>
      <c r="G508" s="171"/>
      <c r="H508" s="171"/>
      <c r="I508" s="171"/>
      <c r="J508" s="171"/>
      <c r="K508" s="172"/>
      <c r="L508" s="153">
        <v>2701402880.52</v>
      </c>
      <c r="M508" s="154"/>
      <c r="N508" s="154"/>
      <c r="O508" s="154"/>
      <c r="P508" s="154"/>
      <c r="Q508" s="155"/>
      <c r="S508" s="7"/>
      <c r="T508" s="7"/>
    </row>
    <row r="509" spans="2:20" s="1" customFormat="1" x14ac:dyDescent="0.25">
      <c r="B509" s="170" t="s">
        <v>254</v>
      </c>
      <c r="C509" s="171"/>
      <c r="D509" s="171"/>
      <c r="E509" s="171"/>
      <c r="F509" s="171"/>
      <c r="G509" s="171"/>
      <c r="H509" s="171"/>
      <c r="I509" s="171"/>
      <c r="J509" s="171"/>
      <c r="K509" s="172"/>
      <c r="L509" s="153">
        <v>593985066.19000006</v>
      </c>
      <c r="M509" s="154"/>
      <c r="N509" s="154"/>
      <c r="O509" s="154"/>
      <c r="P509" s="154"/>
      <c r="Q509" s="155"/>
      <c r="S509" s="7"/>
      <c r="T509" s="7"/>
    </row>
    <row r="510" spans="2:20" s="1" customFormat="1" x14ac:dyDescent="0.25">
      <c r="B510" s="170" t="s">
        <v>255</v>
      </c>
      <c r="C510" s="171"/>
      <c r="D510" s="171"/>
      <c r="E510" s="171"/>
      <c r="F510" s="171"/>
      <c r="G510" s="171"/>
      <c r="H510" s="171"/>
      <c r="I510" s="171"/>
      <c r="J510" s="171"/>
      <c r="K510" s="172"/>
      <c r="L510" s="153">
        <v>582758412.20000005</v>
      </c>
      <c r="M510" s="154"/>
      <c r="N510" s="154"/>
      <c r="O510" s="154"/>
      <c r="P510" s="154"/>
      <c r="Q510" s="155"/>
      <c r="S510" s="7"/>
      <c r="T510" s="7"/>
    </row>
    <row r="511" spans="2:20" s="1" customFormat="1" x14ac:dyDescent="0.25">
      <c r="B511" s="279" t="s">
        <v>256</v>
      </c>
      <c r="C511" s="279"/>
      <c r="D511" s="279"/>
      <c r="E511" s="279"/>
      <c r="F511" s="279"/>
      <c r="G511" s="279"/>
      <c r="H511" s="279"/>
      <c r="I511" s="279"/>
      <c r="J511" s="279"/>
      <c r="K511" s="279"/>
      <c r="L511" s="260">
        <v>555691818.78999996</v>
      </c>
      <c r="M511" s="260"/>
      <c r="N511" s="260"/>
      <c r="O511" s="260"/>
      <c r="P511" s="260"/>
      <c r="Q511" s="260"/>
      <c r="S511" s="7"/>
      <c r="T511" s="7"/>
    </row>
    <row r="512" spans="2:20" s="1" customFormat="1" x14ac:dyDescent="0.25">
      <c r="B512" s="282"/>
      <c r="C512" s="283"/>
      <c r="D512" s="283"/>
      <c r="E512" s="283"/>
      <c r="F512" s="283"/>
      <c r="G512" s="283"/>
      <c r="H512" s="283"/>
      <c r="I512" s="283"/>
      <c r="J512" s="283"/>
      <c r="K512" s="283"/>
      <c r="L512" s="283"/>
      <c r="M512" s="283"/>
      <c r="N512" s="283"/>
      <c r="O512" s="283"/>
      <c r="P512" s="283"/>
      <c r="Q512" s="284"/>
      <c r="S512" s="7"/>
      <c r="T512" s="7"/>
    </row>
    <row r="513" spans="2:20" s="1" customFormat="1" x14ac:dyDescent="0.25">
      <c r="B513" s="14"/>
      <c r="C513" s="16"/>
      <c r="D513" s="16"/>
      <c r="E513" s="16"/>
      <c r="F513" s="16"/>
      <c r="G513" s="16"/>
      <c r="H513" s="16"/>
      <c r="I513" s="16"/>
      <c r="J513" s="16"/>
      <c r="K513" s="16"/>
      <c r="L513" s="16"/>
      <c r="M513" s="16"/>
      <c r="N513" s="16"/>
      <c r="O513" s="16"/>
      <c r="P513" s="16"/>
      <c r="Q513" s="15"/>
      <c r="S513" s="7"/>
      <c r="T513" s="7"/>
    </row>
    <row r="514" spans="2:20" s="1" customFormat="1" x14ac:dyDescent="0.25">
      <c r="B514" s="14"/>
      <c r="C514" s="16"/>
      <c r="D514" s="16"/>
      <c r="E514" s="16"/>
      <c r="F514" s="16"/>
      <c r="G514" s="16"/>
      <c r="H514" s="16"/>
      <c r="I514" s="16"/>
      <c r="J514" s="16"/>
      <c r="K514" s="16"/>
      <c r="L514" s="16"/>
      <c r="M514" s="16"/>
      <c r="N514" s="16"/>
      <c r="O514" s="16"/>
      <c r="P514" s="16"/>
      <c r="Q514" s="15"/>
      <c r="S514" s="7"/>
      <c r="T514" s="7"/>
    </row>
    <row r="515" spans="2:20" s="1" customFormat="1" x14ac:dyDescent="0.25">
      <c r="B515" s="14"/>
      <c r="C515" s="16"/>
      <c r="D515" s="16"/>
      <c r="E515" s="16"/>
      <c r="F515" s="16"/>
      <c r="G515" s="16"/>
      <c r="H515" s="16"/>
      <c r="I515" s="16"/>
      <c r="J515" s="16"/>
      <c r="K515" s="16"/>
      <c r="L515" s="16"/>
      <c r="M515" s="16"/>
      <c r="N515" s="16"/>
      <c r="O515" s="16"/>
      <c r="P515" s="16"/>
      <c r="Q515" s="15"/>
      <c r="S515" s="7"/>
      <c r="T515" s="7"/>
    </row>
    <row r="516" spans="2:20" s="1" customFormat="1" x14ac:dyDescent="0.25">
      <c r="B516" s="14"/>
      <c r="C516" s="16"/>
      <c r="D516" s="16"/>
      <c r="E516" s="16"/>
      <c r="F516" s="16"/>
      <c r="G516" s="16"/>
      <c r="H516" s="16"/>
      <c r="I516" s="16"/>
      <c r="J516" s="16"/>
      <c r="K516" s="16"/>
      <c r="L516" s="16"/>
      <c r="M516" s="16"/>
      <c r="N516" s="16"/>
      <c r="O516" s="16"/>
      <c r="P516" s="16"/>
      <c r="Q516" s="15"/>
      <c r="S516" s="7"/>
      <c r="T516" s="7"/>
    </row>
    <row r="517" spans="2:20" s="1" customFormat="1" x14ac:dyDescent="0.25">
      <c r="B517" s="14"/>
      <c r="C517" s="16"/>
      <c r="D517" s="16"/>
      <c r="E517" s="16"/>
      <c r="F517" s="16"/>
      <c r="G517" s="16"/>
      <c r="H517" s="16"/>
      <c r="I517" s="16"/>
      <c r="J517" s="16"/>
      <c r="K517" s="16"/>
      <c r="L517" s="16"/>
      <c r="M517" s="16"/>
      <c r="N517" s="16"/>
      <c r="O517" s="16"/>
      <c r="P517" s="16"/>
      <c r="Q517" s="15"/>
      <c r="S517" s="7"/>
      <c r="T517" s="7"/>
    </row>
    <row r="518" spans="2:20" s="1" customFormat="1" x14ac:dyDescent="0.25">
      <c r="B518" s="14"/>
      <c r="C518" s="16"/>
      <c r="D518" s="16"/>
      <c r="E518" s="16"/>
      <c r="F518" s="16"/>
      <c r="G518" s="16"/>
      <c r="H518" s="16"/>
      <c r="I518" s="16"/>
      <c r="J518" s="16"/>
      <c r="K518" s="16"/>
      <c r="L518" s="16"/>
      <c r="M518" s="16"/>
      <c r="N518" s="16"/>
      <c r="O518" s="16"/>
      <c r="P518" s="16"/>
      <c r="Q518" s="15"/>
      <c r="S518" s="7"/>
      <c r="T518" s="7"/>
    </row>
    <row r="519" spans="2:20" s="1" customFormat="1" x14ac:dyDescent="0.25">
      <c r="B519" s="14"/>
      <c r="C519" s="16"/>
      <c r="D519" s="16"/>
      <c r="E519" s="16"/>
      <c r="F519" s="16"/>
      <c r="G519" s="16"/>
      <c r="H519" s="16"/>
      <c r="I519" s="16"/>
      <c r="J519" s="16"/>
      <c r="K519" s="16"/>
      <c r="L519" s="16"/>
      <c r="M519" s="16"/>
      <c r="N519" s="16"/>
      <c r="O519" s="16"/>
      <c r="P519" s="16"/>
      <c r="Q519" s="15"/>
      <c r="S519" s="7"/>
      <c r="T519" s="7"/>
    </row>
    <row r="520" spans="2:20" s="1" customFormat="1" x14ac:dyDescent="0.25">
      <c r="B520" s="14"/>
      <c r="C520" s="16"/>
      <c r="D520" s="16"/>
      <c r="E520" s="16"/>
      <c r="F520" s="16"/>
      <c r="G520" s="16"/>
      <c r="H520" s="16"/>
      <c r="I520" s="16"/>
      <c r="J520" s="16"/>
      <c r="K520" s="16"/>
      <c r="L520" s="16"/>
      <c r="M520" s="16"/>
      <c r="N520" s="16"/>
      <c r="O520" s="16"/>
      <c r="P520" s="16"/>
      <c r="Q520" s="15"/>
      <c r="S520" s="7"/>
      <c r="T520" s="7"/>
    </row>
    <row r="521" spans="2:20" s="1" customFormat="1" x14ac:dyDescent="0.25">
      <c r="B521" s="14"/>
      <c r="C521" s="16"/>
      <c r="D521" s="16"/>
      <c r="E521" s="16"/>
      <c r="F521" s="16"/>
      <c r="G521" s="16"/>
      <c r="H521" s="16"/>
      <c r="I521" s="16"/>
      <c r="J521" s="16"/>
      <c r="K521" s="16"/>
      <c r="L521" s="16"/>
      <c r="M521" s="16"/>
      <c r="N521" s="16"/>
      <c r="O521" s="16"/>
      <c r="P521" s="16"/>
      <c r="Q521" s="15"/>
      <c r="S521" s="7"/>
      <c r="T521" s="7"/>
    </row>
    <row r="522" spans="2:20" s="1" customFormat="1" x14ac:dyDescent="0.25">
      <c r="B522" s="14"/>
      <c r="C522" s="16"/>
      <c r="D522" s="16"/>
      <c r="E522" s="16"/>
      <c r="F522" s="16"/>
      <c r="G522" s="16"/>
      <c r="H522" s="16"/>
      <c r="I522" s="16"/>
      <c r="J522" s="16"/>
      <c r="K522" s="16"/>
      <c r="L522" s="16"/>
      <c r="M522" s="16"/>
      <c r="N522" s="16"/>
      <c r="O522" s="16"/>
      <c r="P522" s="16"/>
      <c r="Q522" s="15"/>
      <c r="S522" s="7"/>
      <c r="T522" s="7"/>
    </row>
    <row r="523" spans="2:20" s="1" customFormat="1" x14ac:dyDescent="0.25">
      <c r="B523" s="14"/>
      <c r="C523" s="16"/>
      <c r="D523" s="16"/>
      <c r="E523" s="16"/>
      <c r="F523" s="16"/>
      <c r="G523" s="16"/>
      <c r="H523" s="16"/>
      <c r="I523" s="16"/>
      <c r="J523" s="16"/>
      <c r="K523" s="16"/>
      <c r="L523" s="16"/>
      <c r="M523" s="16"/>
      <c r="N523" s="16"/>
      <c r="O523" s="16"/>
      <c r="P523" s="16"/>
      <c r="Q523" s="15"/>
      <c r="S523" s="7"/>
      <c r="T523" s="7"/>
    </row>
    <row r="524" spans="2:20" s="1" customFormat="1" x14ac:dyDescent="0.25">
      <c r="B524" s="14"/>
      <c r="C524" s="16"/>
      <c r="D524" s="16"/>
      <c r="E524" s="16"/>
      <c r="F524" s="16"/>
      <c r="G524" s="16"/>
      <c r="H524" s="16"/>
      <c r="I524" s="16"/>
      <c r="J524" s="16"/>
      <c r="K524" s="16"/>
      <c r="L524" s="16"/>
      <c r="M524" s="16"/>
      <c r="N524" s="16"/>
      <c r="O524" s="16"/>
      <c r="P524" s="16"/>
      <c r="Q524" s="15"/>
      <c r="S524" s="7"/>
      <c r="T524" s="7"/>
    </row>
    <row r="525" spans="2:20" s="1" customFormat="1" x14ac:dyDescent="0.25">
      <c r="B525" s="14"/>
      <c r="C525" s="16"/>
      <c r="D525" s="16"/>
      <c r="E525" s="16"/>
      <c r="F525" s="16"/>
      <c r="G525" s="16"/>
      <c r="H525" s="16"/>
      <c r="I525" s="16"/>
      <c r="J525" s="16"/>
      <c r="K525" s="16"/>
      <c r="L525" s="16"/>
      <c r="M525" s="16"/>
      <c r="N525" s="16"/>
      <c r="O525" s="16"/>
      <c r="P525" s="16"/>
      <c r="Q525" s="15"/>
      <c r="S525" s="7"/>
      <c r="T525" s="7"/>
    </row>
    <row r="526" spans="2:20" s="1" customFormat="1" x14ac:dyDescent="0.25">
      <c r="B526" s="14"/>
      <c r="C526" s="16"/>
      <c r="D526" s="16"/>
      <c r="E526" s="16"/>
      <c r="F526" s="16"/>
      <c r="G526" s="16"/>
      <c r="H526" s="16"/>
      <c r="I526" s="16"/>
      <c r="J526" s="16"/>
      <c r="K526" s="16"/>
      <c r="L526" s="16"/>
      <c r="M526" s="16"/>
      <c r="N526" s="16"/>
      <c r="O526" s="16"/>
      <c r="P526" s="16"/>
      <c r="Q526" s="15"/>
      <c r="S526" s="7"/>
      <c r="T526" s="7"/>
    </row>
    <row r="527" spans="2:20" s="1" customFormat="1" x14ac:dyDescent="0.25">
      <c r="B527" s="14"/>
      <c r="C527" s="16"/>
      <c r="D527" s="16"/>
      <c r="E527" s="16"/>
      <c r="F527" s="16"/>
      <c r="G527" s="16"/>
      <c r="H527" s="16"/>
      <c r="I527" s="16"/>
      <c r="J527" s="16"/>
      <c r="K527" s="16"/>
      <c r="L527" s="16"/>
      <c r="M527" s="16"/>
      <c r="N527" s="16"/>
      <c r="O527" s="16"/>
      <c r="P527" s="16"/>
      <c r="Q527" s="15"/>
      <c r="S527" s="7"/>
      <c r="T527" s="7"/>
    </row>
    <row r="528" spans="2:20" s="1" customFormat="1" x14ac:dyDescent="0.25">
      <c r="B528" s="14"/>
      <c r="C528" s="16"/>
      <c r="D528" s="16"/>
      <c r="E528" s="16"/>
      <c r="F528" s="16"/>
      <c r="G528" s="16"/>
      <c r="H528" s="16"/>
      <c r="I528" s="16"/>
      <c r="J528" s="16"/>
      <c r="K528" s="16"/>
      <c r="L528" s="16"/>
      <c r="M528" s="16"/>
      <c r="N528" s="16"/>
      <c r="O528" s="16"/>
      <c r="P528" s="16"/>
      <c r="Q528" s="15"/>
      <c r="S528" s="7"/>
      <c r="T528" s="7"/>
    </row>
    <row r="529" spans="2:17" x14ac:dyDescent="0.25">
      <c r="B529" s="17"/>
      <c r="D529" s="267" t="s">
        <v>64</v>
      </c>
      <c r="E529" s="267"/>
      <c r="F529" s="267"/>
      <c r="G529" s="267"/>
      <c r="H529" s="267"/>
      <c r="L529" s="267" t="s">
        <v>66</v>
      </c>
      <c r="M529" s="267"/>
      <c r="N529" s="267"/>
      <c r="O529" s="267"/>
      <c r="P529" s="267"/>
      <c r="Q529" s="268"/>
    </row>
    <row r="530" spans="2:17" x14ac:dyDescent="0.25">
      <c r="B530" s="17"/>
      <c r="O530" s="9"/>
      <c r="P530" s="9"/>
      <c r="Q530" s="18"/>
    </row>
    <row r="531" spans="2:17" x14ac:dyDescent="0.25">
      <c r="B531" s="17"/>
      <c r="D531" s="267" t="s">
        <v>65</v>
      </c>
      <c r="E531" s="267"/>
      <c r="F531" s="267"/>
      <c r="G531" s="267"/>
      <c r="H531" s="267"/>
      <c r="L531" s="267" t="s">
        <v>114</v>
      </c>
      <c r="M531" s="267"/>
      <c r="N531" s="267"/>
      <c r="O531" s="267"/>
      <c r="P531" s="267"/>
      <c r="Q531" s="268"/>
    </row>
    <row r="532" spans="2:17" x14ac:dyDescent="0.25">
      <c r="B532" s="19"/>
      <c r="C532" s="9"/>
      <c r="D532" s="269" t="s">
        <v>83</v>
      </c>
      <c r="E532" s="269"/>
      <c r="F532" s="269"/>
      <c r="G532" s="269"/>
      <c r="H532" s="269"/>
      <c r="I532" s="9"/>
      <c r="J532" s="9"/>
      <c r="K532" s="9"/>
      <c r="L532" s="269" t="s">
        <v>81</v>
      </c>
      <c r="M532" s="269"/>
      <c r="N532" s="269"/>
      <c r="O532" s="269"/>
      <c r="P532" s="269"/>
      <c r="Q532" s="270"/>
    </row>
    <row r="533" spans="2:17" x14ac:dyDescent="0.25">
      <c r="B533" s="19"/>
      <c r="C533" s="9"/>
      <c r="D533" s="11"/>
      <c r="E533" s="11"/>
      <c r="F533" s="11"/>
      <c r="G533" s="11"/>
      <c r="H533" s="11"/>
      <c r="I533" s="9"/>
      <c r="J533" s="9"/>
      <c r="K533" s="9"/>
      <c r="L533" s="11"/>
      <c r="M533" s="11"/>
      <c r="N533" s="11"/>
      <c r="O533" s="11"/>
      <c r="P533" s="11"/>
      <c r="Q533" s="20"/>
    </row>
    <row r="534" spans="2:17" x14ac:dyDescent="0.25">
      <c r="B534" s="19"/>
      <c r="C534" s="9"/>
      <c r="D534" s="11"/>
      <c r="E534" s="11"/>
      <c r="F534" s="11"/>
      <c r="G534" s="11"/>
      <c r="H534" s="11"/>
      <c r="I534" s="9"/>
      <c r="J534" s="9"/>
      <c r="K534" s="9"/>
      <c r="L534" s="11"/>
      <c r="M534" s="11"/>
      <c r="N534" s="11"/>
      <c r="O534" s="11"/>
      <c r="P534" s="11"/>
      <c r="Q534" s="20"/>
    </row>
    <row r="535" spans="2:17" x14ac:dyDescent="0.25">
      <c r="B535" s="19"/>
      <c r="C535" s="9"/>
      <c r="D535" s="11"/>
      <c r="E535" s="11"/>
      <c r="F535" s="11"/>
      <c r="G535" s="11"/>
      <c r="H535" s="11"/>
      <c r="I535" s="9"/>
      <c r="J535" s="9"/>
      <c r="K535" s="9"/>
      <c r="L535" s="11"/>
      <c r="M535" s="11"/>
      <c r="N535" s="11"/>
      <c r="O535" s="11"/>
      <c r="P535" s="11"/>
      <c r="Q535" s="20"/>
    </row>
    <row r="536" spans="2:17" x14ac:dyDescent="0.25">
      <c r="B536" s="19"/>
      <c r="C536" s="9"/>
      <c r="D536" s="11"/>
      <c r="E536" s="11"/>
      <c r="F536" s="11"/>
      <c r="G536" s="11"/>
      <c r="H536" s="11"/>
      <c r="I536" s="9"/>
      <c r="J536" s="9"/>
      <c r="K536" s="9"/>
      <c r="L536" s="11"/>
      <c r="M536" s="11"/>
      <c r="N536" s="11"/>
      <c r="O536" s="11"/>
      <c r="P536" s="11"/>
      <c r="Q536" s="20"/>
    </row>
    <row r="537" spans="2:17" x14ac:dyDescent="0.25">
      <c r="B537" s="19"/>
      <c r="C537" s="9"/>
      <c r="D537" s="11"/>
      <c r="E537" s="11"/>
      <c r="F537" s="11"/>
      <c r="G537" s="11"/>
      <c r="H537" s="11"/>
      <c r="I537" s="9"/>
      <c r="J537" s="9"/>
      <c r="K537" s="9"/>
      <c r="L537" s="11"/>
      <c r="M537" s="11"/>
      <c r="N537" s="11"/>
      <c r="O537" s="11"/>
      <c r="P537" s="11"/>
      <c r="Q537" s="20"/>
    </row>
    <row r="538" spans="2:17" x14ac:dyDescent="0.25">
      <c r="B538" s="19"/>
      <c r="C538" s="9"/>
      <c r="D538" s="11"/>
      <c r="E538" s="11"/>
      <c r="F538" s="11"/>
      <c r="G538" s="11"/>
      <c r="H538" s="11"/>
      <c r="I538" s="9"/>
      <c r="J538" s="9"/>
      <c r="K538" s="9"/>
      <c r="L538" s="11"/>
      <c r="M538" s="11"/>
      <c r="N538" s="11"/>
      <c r="O538" s="11"/>
      <c r="P538" s="11"/>
      <c r="Q538" s="20"/>
    </row>
    <row r="539" spans="2:17" x14ac:dyDescent="0.25">
      <c r="B539" s="19"/>
      <c r="C539" s="9"/>
      <c r="D539" s="11"/>
      <c r="E539" s="11"/>
      <c r="F539" s="11"/>
      <c r="G539" s="11"/>
      <c r="H539" s="11"/>
      <c r="I539" s="9"/>
      <c r="J539" s="9"/>
      <c r="K539" s="9"/>
      <c r="L539" s="11"/>
      <c r="M539" s="11"/>
      <c r="N539" s="11"/>
      <c r="O539" s="11"/>
      <c r="P539" s="11"/>
      <c r="Q539" s="20"/>
    </row>
    <row r="540" spans="2:17" x14ac:dyDescent="0.25">
      <c r="B540" s="19"/>
      <c r="C540" s="9"/>
      <c r="D540" s="11"/>
      <c r="E540" s="11"/>
      <c r="F540" s="11"/>
      <c r="G540" s="11"/>
      <c r="H540" s="11"/>
      <c r="I540" s="9"/>
      <c r="J540" s="9"/>
      <c r="K540" s="9"/>
      <c r="L540" s="11"/>
      <c r="M540" s="11"/>
      <c r="N540" s="11"/>
      <c r="O540" s="11"/>
      <c r="P540" s="11"/>
      <c r="Q540" s="20"/>
    </row>
    <row r="541" spans="2:17" x14ac:dyDescent="0.25">
      <c r="B541" s="19"/>
      <c r="C541" s="9"/>
      <c r="D541" s="11"/>
      <c r="E541" s="11"/>
      <c r="F541" s="11"/>
      <c r="G541" s="11"/>
      <c r="H541" s="11"/>
      <c r="I541" s="9"/>
      <c r="J541" s="9"/>
      <c r="K541" s="9"/>
      <c r="L541" s="11"/>
      <c r="M541" s="11"/>
      <c r="N541" s="11"/>
      <c r="O541" s="11"/>
      <c r="P541" s="11"/>
      <c r="Q541" s="20"/>
    </row>
    <row r="542" spans="2:17" x14ac:dyDescent="0.25">
      <c r="B542" s="19"/>
      <c r="C542" s="9"/>
      <c r="D542" s="11"/>
      <c r="E542" s="11"/>
      <c r="F542" s="11"/>
      <c r="G542" s="11"/>
      <c r="H542" s="11"/>
      <c r="I542" s="9"/>
      <c r="J542" s="9"/>
      <c r="K542" s="9"/>
      <c r="L542" s="11"/>
      <c r="M542" s="11"/>
      <c r="N542" s="11"/>
      <c r="O542" s="11"/>
      <c r="P542" s="11"/>
      <c r="Q542" s="20"/>
    </row>
    <row r="543" spans="2:17" x14ac:dyDescent="0.25">
      <c r="B543" s="19"/>
      <c r="C543" s="9"/>
      <c r="D543" s="11"/>
      <c r="E543" s="11"/>
      <c r="F543" s="11"/>
      <c r="G543" s="11"/>
      <c r="H543" s="11"/>
      <c r="I543" s="9"/>
      <c r="J543" s="9"/>
      <c r="K543" s="9"/>
      <c r="L543" s="11"/>
      <c r="M543" s="11"/>
      <c r="N543" s="11"/>
      <c r="O543" s="11"/>
      <c r="P543" s="11"/>
      <c r="Q543" s="20"/>
    </row>
    <row r="544" spans="2:17" x14ac:dyDescent="0.25">
      <c r="B544" s="19"/>
      <c r="C544" s="9"/>
      <c r="D544" s="11"/>
      <c r="E544" s="11"/>
      <c r="F544" s="11"/>
      <c r="G544" s="11"/>
      <c r="H544" s="11"/>
      <c r="I544" s="9"/>
      <c r="J544" s="9"/>
      <c r="K544" s="9"/>
      <c r="L544" s="11"/>
      <c r="M544" s="11"/>
      <c r="N544" s="11"/>
      <c r="O544" s="11"/>
      <c r="P544" s="11"/>
      <c r="Q544" s="20"/>
    </row>
    <row r="545" spans="2:17" x14ac:dyDescent="0.25">
      <c r="B545" s="19"/>
      <c r="C545" s="9"/>
      <c r="D545" s="11"/>
      <c r="E545" s="11"/>
      <c r="F545" s="11"/>
      <c r="G545" s="11"/>
      <c r="H545" s="11"/>
      <c r="I545" s="9"/>
      <c r="J545" s="9"/>
      <c r="K545" s="9"/>
      <c r="L545" s="11"/>
      <c r="M545" s="11"/>
      <c r="N545" s="11"/>
      <c r="O545" s="11"/>
      <c r="P545" s="11"/>
      <c r="Q545" s="20"/>
    </row>
    <row r="546" spans="2:17" x14ac:dyDescent="0.25">
      <c r="B546" s="19"/>
      <c r="C546" s="9"/>
      <c r="D546" s="11"/>
      <c r="E546" s="11"/>
      <c r="F546" s="11"/>
      <c r="G546" s="11"/>
      <c r="H546" s="11"/>
      <c r="I546" s="9"/>
      <c r="J546" s="9"/>
      <c r="K546" s="9"/>
      <c r="L546" s="11"/>
      <c r="M546" s="11"/>
      <c r="N546" s="11"/>
      <c r="O546" s="11"/>
      <c r="P546" s="11"/>
      <c r="Q546" s="20"/>
    </row>
    <row r="547" spans="2:17" x14ac:dyDescent="0.25">
      <c r="B547" s="264" t="s">
        <v>30</v>
      </c>
      <c r="C547" s="265"/>
      <c r="D547" s="265"/>
      <c r="E547" s="265"/>
      <c r="F547" s="265"/>
      <c r="G547" s="265"/>
      <c r="H547" s="265"/>
      <c r="I547" s="265"/>
      <c r="J547" s="265"/>
      <c r="K547" s="265"/>
      <c r="L547" s="265"/>
      <c r="M547" s="265"/>
      <c r="N547" s="265"/>
      <c r="O547" s="265"/>
      <c r="P547" s="265"/>
      <c r="Q547" s="266"/>
    </row>
  </sheetData>
  <mergeCells count="1010">
    <mergeCell ref="B60:K60"/>
    <mergeCell ref="B73:K73"/>
    <mergeCell ref="B62:K62"/>
    <mergeCell ref="B63:K63"/>
    <mergeCell ref="B69:K69"/>
    <mergeCell ref="B70:K70"/>
    <mergeCell ref="B71:K71"/>
    <mergeCell ref="B72:K72"/>
    <mergeCell ref="B61:Q61"/>
    <mergeCell ref="B64:K64"/>
    <mergeCell ref="B65:K65"/>
    <mergeCell ref="K292:L292"/>
    <mergeCell ref="M285:Q285"/>
    <mergeCell ref="I285:J285"/>
    <mergeCell ref="I286:J286"/>
    <mergeCell ref="I287:J287"/>
    <mergeCell ref="I288:J288"/>
    <mergeCell ref="I289:J289"/>
    <mergeCell ref="I290:J290"/>
    <mergeCell ref="I291:J291"/>
    <mergeCell ref="B277:Q277"/>
    <mergeCell ref="B271:H271"/>
    <mergeCell ref="K245:L245"/>
    <mergeCell ref="K246:L246"/>
    <mergeCell ref="K247:L247"/>
    <mergeCell ref="K248:L248"/>
    <mergeCell ref="I271:Q271"/>
    <mergeCell ref="K290:L290"/>
    <mergeCell ref="K291:L291"/>
    <mergeCell ref="B274:H274"/>
    <mergeCell ref="O248:Q248"/>
    <mergeCell ref="M245:N245"/>
    <mergeCell ref="B66:K66"/>
    <mergeCell ref="B67:K67"/>
    <mergeCell ref="B68:K68"/>
    <mergeCell ref="B82:Q82"/>
    <mergeCell ref="B80:Q80"/>
    <mergeCell ref="B77:Q77"/>
    <mergeCell ref="B78:Q78"/>
    <mergeCell ref="O245:Q245"/>
    <mergeCell ref="O246:Q246"/>
    <mergeCell ref="O247:Q247"/>
    <mergeCell ref="B209:H209"/>
    <mergeCell ref="I246:J246"/>
    <mergeCell ref="I247:J247"/>
    <mergeCell ref="L212:Q212"/>
    <mergeCell ref="M226:Q226"/>
    <mergeCell ref="B205:H205"/>
    <mergeCell ref="B217:Q217"/>
    <mergeCell ref="I200:K200"/>
    <mergeCell ref="B219:Q219"/>
    <mergeCell ref="B222:L222"/>
    <mergeCell ref="B188:I188"/>
    <mergeCell ref="B189:I189"/>
    <mergeCell ref="B190:I190"/>
    <mergeCell ref="B191:I191"/>
    <mergeCell ref="I211:K211"/>
    <mergeCell ref="L211:Q211"/>
    <mergeCell ref="L203:Q203"/>
    <mergeCell ref="B170:I170"/>
    <mergeCell ref="J152:K152"/>
    <mergeCell ref="J153:K153"/>
    <mergeCell ref="J154:K154"/>
    <mergeCell ref="J155:K155"/>
    <mergeCell ref="B197:H197"/>
    <mergeCell ref="B166:I166"/>
    <mergeCell ref="B194:Q194"/>
    <mergeCell ref="L178:Q181"/>
    <mergeCell ref="L182:Q182"/>
    <mergeCell ref="J180:K180"/>
    <mergeCell ref="J181:K181"/>
    <mergeCell ref="J182:K182"/>
    <mergeCell ref="J179:K179"/>
    <mergeCell ref="I206:K206"/>
    <mergeCell ref="I207:K207"/>
    <mergeCell ref="B208:H208"/>
    <mergeCell ref="M296:Q296"/>
    <mergeCell ref="M297:Q297"/>
    <mergeCell ref="M318:N318"/>
    <mergeCell ref="I276:Q276"/>
    <mergeCell ref="M290:Q290"/>
    <mergeCell ref="M291:Q291"/>
    <mergeCell ref="M292:Q292"/>
    <mergeCell ref="K284:L284"/>
    <mergeCell ref="I284:J284"/>
    <mergeCell ref="K294:L294"/>
    <mergeCell ref="B287:H287"/>
    <mergeCell ref="B288:H288"/>
    <mergeCell ref="M294:Q294"/>
    <mergeCell ref="M295:Q295"/>
    <mergeCell ref="I248:J248"/>
    <mergeCell ref="I318:J318"/>
    <mergeCell ref="M286:Q286"/>
    <mergeCell ref="K285:L285"/>
    <mergeCell ref="N265:Q265"/>
    <mergeCell ref="N266:Q266"/>
    <mergeCell ref="B433:Q433"/>
    <mergeCell ref="B435:Q435"/>
    <mergeCell ref="B313:Q313"/>
    <mergeCell ref="B309:Q309"/>
    <mergeCell ref="B316:Q316"/>
    <mergeCell ref="G318:H318"/>
    <mergeCell ref="B306:Q306"/>
    <mergeCell ref="K402:Q402"/>
    <mergeCell ref="K403:Q403"/>
    <mergeCell ref="H401:J401"/>
    <mergeCell ref="H402:J402"/>
    <mergeCell ref="H403:J403"/>
    <mergeCell ref="B391:Q391"/>
    <mergeCell ref="K401:Q401"/>
    <mergeCell ref="J156:K156"/>
    <mergeCell ref="B232:L232"/>
    <mergeCell ref="B202:H202"/>
    <mergeCell ref="B290:H290"/>
    <mergeCell ref="B291:H291"/>
    <mergeCell ref="B292:H292"/>
    <mergeCell ref="K265:M265"/>
    <mergeCell ref="K266:M266"/>
    <mergeCell ref="B289:H289"/>
    <mergeCell ref="M246:N246"/>
    <mergeCell ref="M247:N247"/>
    <mergeCell ref="J184:K184"/>
    <mergeCell ref="K287:L287"/>
    <mergeCell ref="K288:L288"/>
    <mergeCell ref="B284:H284"/>
    <mergeCell ref="B251:Q251"/>
    <mergeCell ref="B260:Q260"/>
    <mergeCell ref="B285:H285"/>
    <mergeCell ref="B447:K447"/>
    <mergeCell ref="L426:Q426"/>
    <mergeCell ref="L427:Q427"/>
    <mergeCell ref="L429:Q429"/>
    <mergeCell ref="L430:Q430"/>
    <mergeCell ref="L423:Q423"/>
    <mergeCell ref="B428:Q428"/>
    <mergeCell ref="B424:K424"/>
    <mergeCell ref="B425:K425"/>
    <mergeCell ref="B426:K426"/>
    <mergeCell ref="L424:Q424"/>
    <mergeCell ref="B427:K427"/>
    <mergeCell ref="B429:K429"/>
    <mergeCell ref="B430:K430"/>
    <mergeCell ref="B440:Q440"/>
    <mergeCell ref="B437:Q437"/>
    <mergeCell ref="K319:L319"/>
    <mergeCell ref="G319:H319"/>
    <mergeCell ref="G320:H320"/>
    <mergeCell ref="B323:F323"/>
    <mergeCell ref="B324:F324"/>
    <mergeCell ref="M323:N323"/>
    <mergeCell ref="M319:N319"/>
    <mergeCell ref="B439:Q439"/>
    <mergeCell ref="B422:K422"/>
    <mergeCell ref="B423:K423"/>
    <mergeCell ref="L432:Q432"/>
    <mergeCell ref="L434:Q434"/>
    <mergeCell ref="B431:K431"/>
    <mergeCell ref="L425:Q425"/>
    <mergeCell ref="B438:Q438"/>
    <mergeCell ref="B436:Q436"/>
    <mergeCell ref="B401:G401"/>
    <mergeCell ref="B402:G402"/>
    <mergeCell ref="B403:G403"/>
    <mergeCell ref="B432:K432"/>
    <mergeCell ref="B434:K434"/>
    <mergeCell ref="L431:Q431"/>
    <mergeCell ref="L466:Q466"/>
    <mergeCell ref="B468:K468"/>
    <mergeCell ref="L468:Q468"/>
    <mergeCell ref="L463:Q463"/>
    <mergeCell ref="L462:Q462"/>
    <mergeCell ref="L459:Q459"/>
    <mergeCell ref="L460:Q460"/>
    <mergeCell ref="L461:Q461"/>
    <mergeCell ref="B466:K466"/>
    <mergeCell ref="B464:K464"/>
    <mergeCell ref="B465:K465"/>
    <mergeCell ref="B467:Q467"/>
    <mergeCell ref="L465:Q465"/>
    <mergeCell ref="L464:Q464"/>
    <mergeCell ref="B441:K441"/>
    <mergeCell ref="L441:Q441"/>
    <mergeCell ref="B443:K443"/>
    <mergeCell ref="B445:K445"/>
    <mergeCell ref="L422:Q422"/>
    <mergeCell ref="B419:K419"/>
    <mergeCell ref="B421:K421"/>
    <mergeCell ref="L419:Q419"/>
    <mergeCell ref="L421:Q421"/>
    <mergeCell ref="B414:Q414"/>
    <mergeCell ref="B418:Q418"/>
    <mergeCell ref="B446:K446"/>
    <mergeCell ref="B420:Q420"/>
    <mergeCell ref="H404:J404"/>
    <mergeCell ref="H405:J405"/>
    <mergeCell ref="H406:J406"/>
    <mergeCell ref="B404:G404"/>
    <mergeCell ref="B405:G405"/>
    <mergeCell ref="B406:G406"/>
    <mergeCell ref="B407:Q407"/>
    <mergeCell ref="B408:Q408"/>
    <mergeCell ref="B416:Q416"/>
    <mergeCell ref="B410:Q411"/>
    <mergeCell ref="B413:Q413"/>
    <mergeCell ref="B409:Q409"/>
    <mergeCell ref="B415:Q415"/>
    <mergeCell ref="B412:Q412"/>
    <mergeCell ref="B417:K417"/>
    <mergeCell ref="L417:Q417"/>
    <mergeCell ref="K404:Q404"/>
    <mergeCell ref="K405:Q405"/>
    <mergeCell ref="K406:Q406"/>
    <mergeCell ref="B388:G388"/>
    <mergeCell ref="K388:Q388"/>
    <mergeCell ref="H388:J388"/>
    <mergeCell ref="B394:Q394"/>
    <mergeCell ref="B395:Q395"/>
    <mergeCell ref="B389:G389"/>
    <mergeCell ref="K398:Q398"/>
    <mergeCell ref="K399:Q399"/>
    <mergeCell ref="K400:Q400"/>
    <mergeCell ref="B398:G398"/>
    <mergeCell ref="B399:G399"/>
    <mergeCell ref="B400:G400"/>
    <mergeCell ref="B390:G390"/>
    <mergeCell ref="B392:G392"/>
    <mergeCell ref="B396:G396"/>
    <mergeCell ref="H396:J396"/>
    <mergeCell ref="K396:Q396"/>
    <mergeCell ref="K389:Q389"/>
    <mergeCell ref="K390:Q390"/>
    <mergeCell ref="K392:Q392"/>
    <mergeCell ref="B393:G393"/>
    <mergeCell ref="H393:J393"/>
    <mergeCell ref="K393:Q393"/>
    <mergeCell ref="H389:J389"/>
    <mergeCell ref="H390:J390"/>
    <mergeCell ref="H398:J398"/>
    <mergeCell ref="H399:J399"/>
    <mergeCell ref="H400:J400"/>
    <mergeCell ref="B397:Q397"/>
    <mergeCell ref="H385:J385"/>
    <mergeCell ref="B372:Q372"/>
    <mergeCell ref="K347:Q347"/>
    <mergeCell ref="L364:Q364"/>
    <mergeCell ref="B364:G364"/>
    <mergeCell ref="B362:G362"/>
    <mergeCell ref="B358:Q358"/>
    <mergeCell ref="B348:J348"/>
    <mergeCell ref="H371:J371"/>
    <mergeCell ref="K371:Q371"/>
    <mergeCell ref="H362:K362"/>
    <mergeCell ref="H368:K368"/>
    <mergeCell ref="B368:G368"/>
    <mergeCell ref="L363:Q363"/>
    <mergeCell ref="H373:J373"/>
    <mergeCell ref="H374:J374"/>
    <mergeCell ref="H375:J375"/>
    <mergeCell ref="H376:J376"/>
    <mergeCell ref="H384:J384"/>
    <mergeCell ref="B378:G378"/>
    <mergeCell ref="B380:G380"/>
    <mergeCell ref="B382:G382"/>
    <mergeCell ref="B383:G383"/>
    <mergeCell ref="K373:Q373"/>
    <mergeCell ref="B369:Q369"/>
    <mergeCell ref="K383:Q383"/>
    <mergeCell ref="B365:G365"/>
    <mergeCell ref="B367:G367"/>
    <mergeCell ref="H383:J383"/>
    <mergeCell ref="L366:Q366"/>
    <mergeCell ref="K382:Q382"/>
    <mergeCell ref="K374:Q374"/>
    <mergeCell ref="H378:J378"/>
    <mergeCell ref="B384:G384"/>
    <mergeCell ref="H265:J265"/>
    <mergeCell ref="H266:J266"/>
    <mergeCell ref="B314:Q314"/>
    <mergeCell ref="B286:H286"/>
    <mergeCell ref="B307:Q307"/>
    <mergeCell ref="B303:Q303"/>
    <mergeCell ref="K384:Q384"/>
    <mergeCell ref="O327:Q327"/>
    <mergeCell ref="O328:Q328"/>
    <mergeCell ref="B321:F321"/>
    <mergeCell ref="O319:Q319"/>
    <mergeCell ref="O320:Q320"/>
    <mergeCell ref="O321:Q321"/>
    <mergeCell ref="O322:Q322"/>
    <mergeCell ref="I321:J321"/>
    <mergeCell ref="B375:G375"/>
    <mergeCell ref="B376:G376"/>
    <mergeCell ref="B377:G377"/>
    <mergeCell ref="L368:Q368"/>
    <mergeCell ref="B381:Q381"/>
    <mergeCell ref="H380:J380"/>
    <mergeCell ref="H382:J382"/>
    <mergeCell ref="B373:G373"/>
    <mergeCell ref="B371:G371"/>
    <mergeCell ref="K377:Q377"/>
    <mergeCell ref="K378:Q378"/>
    <mergeCell ref="K379:Q379"/>
    <mergeCell ref="I319:J319"/>
    <mergeCell ref="K318:L318"/>
    <mergeCell ref="L362:Q362"/>
    <mergeCell ref="B137:I137"/>
    <mergeCell ref="B139:I139"/>
    <mergeCell ref="B210:H210"/>
    <mergeCell ref="I209:K209"/>
    <mergeCell ref="B228:L228"/>
    <mergeCell ref="J167:K167"/>
    <mergeCell ref="B186:I186"/>
    <mergeCell ref="L184:Q184"/>
    <mergeCell ref="J185:K185"/>
    <mergeCell ref="L202:Q202"/>
    <mergeCell ref="L207:Q207"/>
    <mergeCell ref="I210:K210"/>
    <mergeCell ref="J190:K190"/>
    <mergeCell ref="L204:Q204"/>
    <mergeCell ref="B207:H207"/>
    <mergeCell ref="J177:K177"/>
    <mergeCell ref="L177:Q177"/>
    <mergeCell ref="J191:Q191"/>
    <mergeCell ref="L199:Q199"/>
    <mergeCell ref="J187:K187"/>
    <mergeCell ref="J188:K188"/>
    <mergeCell ref="J189:K189"/>
    <mergeCell ref="I205:K205"/>
    <mergeCell ref="I203:K203"/>
    <mergeCell ref="B192:Q192"/>
    <mergeCell ref="B198:H198"/>
    <mergeCell ref="L198:Q198"/>
    <mergeCell ref="B196:Q196"/>
    <mergeCell ref="I199:K199"/>
    <mergeCell ref="B138:I138"/>
    <mergeCell ref="B167:I167"/>
    <mergeCell ref="B165:I165"/>
    <mergeCell ref="B144:Q144"/>
    <mergeCell ref="J135:K135"/>
    <mergeCell ref="B153:I153"/>
    <mergeCell ref="L164:Q169"/>
    <mergeCell ref="B161:I161"/>
    <mergeCell ref="J161:K161"/>
    <mergeCell ref="J159:K159"/>
    <mergeCell ref="L159:Q159"/>
    <mergeCell ref="J160:K160"/>
    <mergeCell ref="J162:K162"/>
    <mergeCell ref="L163:Q163"/>
    <mergeCell ref="L160:Q162"/>
    <mergeCell ref="J163:K163"/>
    <mergeCell ref="B146:I146"/>
    <mergeCell ref="B147:I147"/>
    <mergeCell ref="B154:I154"/>
    <mergeCell ref="B155:I155"/>
    <mergeCell ref="B169:I169"/>
    <mergeCell ref="J141:K141"/>
    <mergeCell ref="J143:K143"/>
    <mergeCell ref="L146:Q146"/>
    <mergeCell ref="B149:I149"/>
    <mergeCell ref="B150:I150"/>
    <mergeCell ref="B140:I140"/>
    <mergeCell ref="B142:I142"/>
    <mergeCell ref="B143:I143"/>
    <mergeCell ref="B145:Q145"/>
    <mergeCell ref="J148:K148"/>
    <mergeCell ref="J149:K149"/>
    <mergeCell ref="L147:Q158"/>
    <mergeCell ref="J147:K147"/>
    <mergeCell ref="L135:Q135"/>
    <mergeCell ref="L197:Q197"/>
    <mergeCell ref="I197:K197"/>
    <mergeCell ref="L185:Q189"/>
    <mergeCell ref="L190:Q190"/>
    <mergeCell ref="I202:K202"/>
    <mergeCell ref="B187:I187"/>
    <mergeCell ref="L201:Q201"/>
    <mergeCell ref="B199:H199"/>
    <mergeCell ref="J186:K186"/>
    <mergeCell ref="I208:K208"/>
    <mergeCell ref="B206:H206"/>
    <mergeCell ref="L205:Q205"/>
    <mergeCell ref="L206:Q206"/>
    <mergeCell ref="L208:Q208"/>
    <mergeCell ref="J150:K150"/>
    <mergeCell ref="J151:K151"/>
    <mergeCell ref="B151:I151"/>
    <mergeCell ref="J183:K183"/>
    <mergeCell ref="B174:I174"/>
    <mergeCell ref="B182:I182"/>
    <mergeCell ref="B152:I152"/>
    <mergeCell ref="B158:I158"/>
    <mergeCell ref="B159:I159"/>
    <mergeCell ref="B160:I160"/>
    <mergeCell ref="B162:I162"/>
    <mergeCell ref="B163:I163"/>
    <mergeCell ref="B168:I168"/>
    <mergeCell ref="B164:I164"/>
    <mergeCell ref="B156:I156"/>
    <mergeCell ref="B157:I157"/>
    <mergeCell ref="B183:I183"/>
    <mergeCell ref="J158:K158"/>
    <mergeCell ref="B118:Q118"/>
    <mergeCell ref="B121:Q121"/>
    <mergeCell ref="J132:K132"/>
    <mergeCell ref="J133:K133"/>
    <mergeCell ref="J134:K134"/>
    <mergeCell ref="L132:Q134"/>
    <mergeCell ref="B126:I126"/>
    <mergeCell ref="B127:I127"/>
    <mergeCell ref="B128:I128"/>
    <mergeCell ref="B134:I134"/>
    <mergeCell ref="L126:Q126"/>
    <mergeCell ref="L127:Q130"/>
    <mergeCell ref="B131:I131"/>
    <mergeCell ref="B132:I132"/>
    <mergeCell ref="J130:K130"/>
    <mergeCell ref="B133:I133"/>
    <mergeCell ref="B119:Q119"/>
    <mergeCell ref="L131:Q131"/>
    <mergeCell ref="J126:K126"/>
    <mergeCell ref="B125:Q125"/>
    <mergeCell ref="J127:K127"/>
    <mergeCell ref="J128:K128"/>
    <mergeCell ref="J129:K129"/>
    <mergeCell ref="B124:Q124"/>
    <mergeCell ref="B122:Q122"/>
    <mergeCell ref="B123:Q123"/>
    <mergeCell ref="B120:Q120"/>
    <mergeCell ref="J131:K131"/>
    <mergeCell ref="B129:I129"/>
    <mergeCell ref="B130:I130"/>
    <mergeCell ref="B87:Q87"/>
    <mergeCell ref="B96:Q96"/>
    <mergeCell ref="B93:Q93"/>
    <mergeCell ref="B92:Q92"/>
    <mergeCell ref="B94:Q94"/>
    <mergeCell ref="B91:Q91"/>
    <mergeCell ref="B95:Q95"/>
    <mergeCell ref="B89:Q89"/>
    <mergeCell ref="B117:Q117"/>
    <mergeCell ref="B102:Q102"/>
    <mergeCell ref="B103:Q103"/>
    <mergeCell ref="B104:Q104"/>
    <mergeCell ref="B105:Q105"/>
    <mergeCell ref="B115:Q115"/>
    <mergeCell ref="B113:Q113"/>
    <mergeCell ref="B108:Q108"/>
    <mergeCell ref="B111:Q111"/>
    <mergeCell ref="B107:Q107"/>
    <mergeCell ref="B109:Q109"/>
    <mergeCell ref="B114:Q114"/>
    <mergeCell ref="B88:Q88"/>
    <mergeCell ref="B106:Q106"/>
    <mergeCell ref="B110:Q110"/>
    <mergeCell ref="B116:Q116"/>
    <mergeCell ref="B112:Q112"/>
    <mergeCell ref="B90:Q90"/>
    <mergeCell ref="B98:Q98"/>
    <mergeCell ref="B97:Q97"/>
    <mergeCell ref="B99:Q99"/>
    <mergeCell ref="B100:Q100"/>
    <mergeCell ref="B101:Q101"/>
    <mergeCell ref="B353:J353"/>
    <mergeCell ref="K354:Q354"/>
    <mergeCell ref="B355:J355"/>
    <mergeCell ref="K355:Q355"/>
    <mergeCell ref="B342:Q342"/>
    <mergeCell ref="B354:J354"/>
    <mergeCell ref="B331:Q331"/>
    <mergeCell ref="B195:Q195"/>
    <mergeCell ref="B293:Q293"/>
    <mergeCell ref="I204:K204"/>
    <mergeCell ref="B256:Q256"/>
    <mergeCell ref="B335:Q335"/>
    <mergeCell ref="L365:Q365"/>
    <mergeCell ref="B239:Q239"/>
    <mergeCell ref="B204:H204"/>
    <mergeCell ref="B171:I171"/>
    <mergeCell ref="B141:I141"/>
    <mergeCell ref="J164:K164"/>
    <mergeCell ref="B176:I176"/>
    <mergeCell ref="B177:I177"/>
    <mergeCell ref="B178:I178"/>
    <mergeCell ref="B179:I179"/>
    <mergeCell ref="B180:I180"/>
    <mergeCell ref="B181:I181"/>
    <mergeCell ref="I325:J325"/>
    <mergeCell ref="I326:J326"/>
    <mergeCell ref="G326:H326"/>
    <mergeCell ref="O325:Q325"/>
    <mergeCell ref="M328:N328"/>
    <mergeCell ref="M329:N329"/>
    <mergeCell ref="B327:F327"/>
    <mergeCell ref="L361:Q361"/>
    <mergeCell ref="B172:I172"/>
    <mergeCell ref="B184:I184"/>
    <mergeCell ref="L210:Q210"/>
    <mergeCell ref="B218:L218"/>
    <mergeCell ref="I244:J244"/>
    <mergeCell ref="B175:I175"/>
    <mergeCell ref="H367:K367"/>
    <mergeCell ref="K349:Q349"/>
    <mergeCell ref="K353:Q353"/>
    <mergeCell ref="B351:Q351"/>
    <mergeCell ref="L360:Q360"/>
    <mergeCell ref="B363:G363"/>
    <mergeCell ref="B336:Q336"/>
    <mergeCell ref="B337:Q337"/>
    <mergeCell ref="M298:Q298"/>
    <mergeCell ref="O318:Q318"/>
    <mergeCell ref="B318:F318"/>
    <mergeCell ref="B320:F320"/>
    <mergeCell ref="K321:L321"/>
    <mergeCell ref="K322:L322"/>
    <mergeCell ref="O323:Q323"/>
    <mergeCell ref="B308:Q308"/>
    <mergeCell ref="B299:Q299"/>
    <mergeCell ref="B304:Q304"/>
    <mergeCell ref="G323:H323"/>
    <mergeCell ref="G324:H324"/>
    <mergeCell ref="G325:H325"/>
    <mergeCell ref="I323:J323"/>
    <mergeCell ref="I324:J324"/>
    <mergeCell ref="H364:K364"/>
    <mergeCell ref="I328:J328"/>
    <mergeCell ref="I329:J329"/>
    <mergeCell ref="L200:Q200"/>
    <mergeCell ref="B201:H201"/>
    <mergeCell ref="M227:Q227"/>
    <mergeCell ref="B215:Q215"/>
    <mergeCell ref="B234:L234"/>
    <mergeCell ref="M233:Q233"/>
    <mergeCell ref="L136:Q136"/>
    <mergeCell ref="J146:K146"/>
    <mergeCell ref="J136:K136"/>
    <mergeCell ref="J137:K137"/>
    <mergeCell ref="J138:K138"/>
    <mergeCell ref="J139:K139"/>
    <mergeCell ref="M248:N248"/>
    <mergeCell ref="J140:K140"/>
    <mergeCell ref="L137:Q137"/>
    <mergeCell ref="J142:K142"/>
    <mergeCell ref="J166:K166"/>
    <mergeCell ref="J168:K168"/>
    <mergeCell ref="J169:K169"/>
    <mergeCell ref="J170:K170"/>
    <mergeCell ref="L170:Q170"/>
    <mergeCell ref="J171:K171"/>
    <mergeCell ref="J172:K172"/>
    <mergeCell ref="J173:K173"/>
    <mergeCell ref="J174:K174"/>
    <mergeCell ref="J175:K175"/>
    <mergeCell ref="J176:K176"/>
    <mergeCell ref="L171:Q176"/>
    <mergeCell ref="I198:K198"/>
    <mergeCell ref="I212:K212"/>
    <mergeCell ref="M234:Q234"/>
    <mergeCell ref="J178:K178"/>
    <mergeCell ref="O329:Q329"/>
    <mergeCell ref="B332:Q332"/>
    <mergeCell ref="K329:L329"/>
    <mergeCell ref="O324:Q324"/>
    <mergeCell ref="B322:F322"/>
    <mergeCell ref="I320:J320"/>
    <mergeCell ref="B334:Q334"/>
    <mergeCell ref="B330:Q330"/>
    <mergeCell ref="B255:Q255"/>
    <mergeCell ref="I274:Q274"/>
    <mergeCell ref="I275:Q275"/>
    <mergeCell ref="B301:Q301"/>
    <mergeCell ref="B298:L298"/>
    <mergeCell ref="B329:F329"/>
    <mergeCell ref="O326:Q326"/>
    <mergeCell ref="G328:H328"/>
    <mergeCell ref="B213:Q213"/>
    <mergeCell ref="B278:Q278"/>
    <mergeCell ref="B305:Q305"/>
    <mergeCell ref="B310:Q310"/>
    <mergeCell ref="B275:H275"/>
    <mergeCell ref="B276:H276"/>
    <mergeCell ref="B269:Q269"/>
    <mergeCell ref="N267:Q267"/>
    <mergeCell ref="B262:Q262"/>
    <mergeCell ref="B263:Q263"/>
    <mergeCell ref="B257:Q258"/>
    <mergeCell ref="I272:Q272"/>
    <mergeCell ref="B282:Q282"/>
    <mergeCell ref="B280:Q280"/>
    <mergeCell ref="B273:H273"/>
    <mergeCell ref="B300:Q300"/>
    <mergeCell ref="K375:Q375"/>
    <mergeCell ref="K376:Q376"/>
    <mergeCell ref="B374:G374"/>
    <mergeCell ref="K385:Q385"/>
    <mergeCell ref="G321:H321"/>
    <mergeCell ref="K320:L320"/>
    <mergeCell ref="B317:Q317"/>
    <mergeCell ref="M326:N326"/>
    <mergeCell ref="K323:L323"/>
    <mergeCell ref="K324:L324"/>
    <mergeCell ref="K325:L325"/>
    <mergeCell ref="K326:L326"/>
    <mergeCell ref="I327:J327"/>
    <mergeCell ref="I322:J322"/>
    <mergeCell ref="M320:N320"/>
    <mergeCell ref="M321:N321"/>
    <mergeCell ref="B319:F319"/>
    <mergeCell ref="B345:Q345"/>
    <mergeCell ref="B360:G360"/>
    <mergeCell ref="H365:K365"/>
    <mergeCell ref="B344:Q344"/>
    <mergeCell ref="M327:N327"/>
    <mergeCell ref="M325:N325"/>
    <mergeCell ref="H363:K363"/>
    <mergeCell ref="G329:H329"/>
    <mergeCell ref="B370:Q370"/>
    <mergeCell ref="H377:J377"/>
    <mergeCell ref="K327:L327"/>
    <mergeCell ref="B325:F325"/>
    <mergeCell ref="B326:F326"/>
    <mergeCell ref="G327:H327"/>
    <mergeCell ref="M324:N324"/>
    <mergeCell ref="L458:Q458"/>
    <mergeCell ref="B455:K455"/>
    <mergeCell ref="L453:Q453"/>
    <mergeCell ref="L454:Q454"/>
    <mergeCell ref="L455:Q455"/>
    <mergeCell ref="B449:K449"/>
    <mergeCell ref="B450:K450"/>
    <mergeCell ref="L449:Q449"/>
    <mergeCell ref="L450:Q450"/>
    <mergeCell ref="L451:Q451"/>
    <mergeCell ref="L452:Q452"/>
    <mergeCell ref="B453:K453"/>
    <mergeCell ref="B454:K454"/>
    <mergeCell ref="K386:Q386"/>
    <mergeCell ref="B386:G386"/>
    <mergeCell ref="B379:G379"/>
    <mergeCell ref="K380:Q380"/>
    <mergeCell ref="H379:J379"/>
    <mergeCell ref="B448:K448"/>
    <mergeCell ref="B444:Q444"/>
    <mergeCell ref="B442:Q442"/>
    <mergeCell ref="L443:Q443"/>
    <mergeCell ref="L445:Q445"/>
    <mergeCell ref="L446:Q446"/>
    <mergeCell ref="L447:Q447"/>
    <mergeCell ref="L448:Q448"/>
    <mergeCell ref="B385:G385"/>
    <mergeCell ref="K387:Q387"/>
    <mergeCell ref="B387:G387"/>
    <mergeCell ref="H387:J387"/>
    <mergeCell ref="H392:J392"/>
    <mergeCell ref="H386:J386"/>
    <mergeCell ref="B456:K456"/>
    <mergeCell ref="L456:Q456"/>
    <mergeCell ref="B451:K451"/>
    <mergeCell ref="B452:K452"/>
    <mergeCell ref="B493:Q493"/>
    <mergeCell ref="H485:L485"/>
    <mergeCell ref="B512:Q512"/>
    <mergeCell ref="L510:Q510"/>
    <mergeCell ref="B511:K511"/>
    <mergeCell ref="L511:Q511"/>
    <mergeCell ref="B479:Q479"/>
    <mergeCell ref="B485:E485"/>
    <mergeCell ref="B486:E486"/>
    <mergeCell ref="F485:G485"/>
    <mergeCell ref="F486:G486"/>
    <mergeCell ref="B480:Q480"/>
    <mergeCell ref="B503:Q503"/>
    <mergeCell ref="B505:K505"/>
    <mergeCell ref="L505:Q505"/>
    <mergeCell ref="L504:Q504"/>
    <mergeCell ref="B504:K504"/>
    <mergeCell ref="B506:K506"/>
    <mergeCell ref="L506:Q506"/>
    <mergeCell ref="B488:E490"/>
    <mergeCell ref="B457:K457"/>
    <mergeCell ref="B458:K458"/>
    <mergeCell ref="B459:K459"/>
    <mergeCell ref="B460:K460"/>
    <mergeCell ref="B461:K461"/>
    <mergeCell ref="B462:K462"/>
    <mergeCell ref="B463:K463"/>
    <mergeCell ref="L457:Q457"/>
    <mergeCell ref="L469:Q469"/>
    <mergeCell ref="L470:Q470"/>
    <mergeCell ref="L471:Q471"/>
    <mergeCell ref="B483:Q483"/>
    <mergeCell ref="B476:Q476"/>
    <mergeCell ref="B478:Q478"/>
    <mergeCell ref="L477:Q477"/>
    <mergeCell ref="B470:K470"/>
    <mergeCell ref="B471:K471"/>
    <mergeCell ref="B472:K472"/>
    <mergeCell ref="B473:K473"/>
    <mergeCell ref="B474:K474"/>
    <mergeCell ref="B481:Q481"/>
    <mergeCell ref="B475:K475"/>
    <mergeCell ref="L472:Q472"/>
    <mergeCell ref="L473:Q473"/>
    <mergeCell ref="L474:Q474"/>
    <mergeCell ref="L475:Q475"/>
    <mergeCell ref="B469:K469"/>
    <mergeCell ref="B547:Q547"/>
    <mergeCell ref="D529:H529"/>
    <mergeCell ref="L529:Q529"/>
    <mergeCell ref="D531:H531"/>
    <mergeCell ref="L531:Q531"/>
    <mergeCell ref="D532:H532"/>
    <mergeCell ref="L532:Q532"/>
    <mergeCell ref="B510:K510"/>
    <mergeCell ref="B507:K507"/>
    <mergeCell ref="L507:Q507"/>
    <mergeCell ref="B508:K508"/>
    <mergeCell ref="L508:Q508"/>
    <mergeCell ref="B509:K509"/>
    <mergeCell ref="L509:Q509"/>
    <mergeCell ref="J487:L487"/>
    <mergeCell ref="M488:Q488"/>
    <mergeCell ref="H486:L486"/>
    <mergeCell ref="M486:Q486"/>
    <mergeCell ref="B502:Q502"/>
    <mergeCell ref="H490:I490"/>
    <mergeCell ref="M490:Q490"/>
    <mergeCell ref="J490:L490"/>
    <mergeCell ref="B495:Q495"/>
    <mergeCell ref="J489:L489"/>
    <mergeCell ref="H487:I487"/>
    <mergeCell ref="H488:I488"/>
    <mergeCell ref="H489:I489"/>
    <mergeCell ref="B496:K496"/>
    <mergeCell ref="B491:L491"/>
    <mergeCell ref="B494:Q494"/>
    <mergeCell ref="L496:Q496"/>
    <mergeCell ref="B500:K500"/>
    <mergeCell ref="L500:Q500"/>
    <mergeCell ref="B498:K498"/>
    <mergeCell ref="B501:K501"/>
    <mergeCell ref="L501:Q501"/>
    <mergeCell ref="M485:Q485"/>
    <mergeCell ref="H52:J52"/>
    <mergeCell ref="B81:Q81"/>
    <mergeCell ref="B56:Q56"/>
    <mergeCell ref="B57:Q57"/>
    <mergeCell ref="B59:Q59"/>
    <mergeCell ref="N53:Q53"/>
    <mergeCell ref="N54:Q54"/>
    <mergeCell ref="N55:Q55"/>
    <mergeCell ref="K53:M53"/>
    <mergeCell ref="B55:M55"/>
    <mergeCell ref="J157:K157"/>
    <mergeCell ref="L499:Q499"/>
    <mergeCell ref="B499:K499"/>
    <mergeCell ref="L498:Q498"/>
    <mergeCell ref="L497:Q497"/>
    <mergeCell ref="B497:K497"/>
    <mergeCell ref="B477:K477"/>
    <mergeCell ref="H53:J53"/>
    <mergeCell ref="H54:J54"/>
    <mergeCell ref="B53:G53"/>
    <mergeCell ref="B54:G54"/>
    <mergeCell ref="K54:M54"/>
    <mergeCell ref="M489:Q489"/>
    <mergeCell ref="F487:G490"/>
    <mergeCell ref="M491:Q491"/>
    <mergeCell ref="M487:Q487"/>
    <mergeCell ref="J488:L488"/>
    <mergeCell ref="B492:Q492"/>
    <mergeCell ref="B482:Q482"/>
    <mergeCell ref="B1:Q1"/>
    <mergeCell ref="B2:Q2"/>
    <mergeCell ref="B4:Q4"/>
    <mergeCell ref="B11:Q11"/>
    <mergeCell ref="B12:Q12"/>
    <mergeCell ref="B13:Q13"/>
    <mergeCell ref="B14:Q14"/>
    <mergeCell ref="B15:Q15"/>
    <mergeCell ref="B16:Q16"/>
    <mergeCell ref="B5:Q5"/>
    <mergeCell ref="B6:Q6"/>
    <mergeCell ref="B7:Q7"/>
    <mergeCell ref="B8:Q8"/>
    <mergeCell ref="B9:Q9"/>
    <mergeCell ref="B10:Q10"/>
    <mergeCell ref="B3:Q3"/>
    <mergeCell ref="B48:Q48"/>
    <mergeCell ref="B42:Q42"/>
    <mergeCell ref="B43:Q43"/>
    <mergeCell ref="B484:Q484"/>
    <mergeCell ref="B46:Q46"/>
    <mergeCell ref="N31:Q31"/>
    <mergeCell ref="N32:Q32"/>
    <mergeCell ref="H31:J31"/>
    <mergeCell ref="H32:J32"/>
    <mergeCell ref="B31:G31"/>
    <mergeCell ref="B32:G32"/>
    <mergeCell ref="B33:G33"/>
    <mergeCell ref="B34:M34"/>
    <mergeCell ref="B41:Q41"/>
    <mergeCell ref="B37:Q37"/>
    <mergeCell ref="B45:Q45"/>
    <mergeCell ref="B47:Q47"/>
    <mergeCell ref="B23:Q23"/>
    <mergeCell ref="B17:Q17"/>
    <mergeCell ref="B18:Q18"/>
    <mergeCell ref="B44:Q44"/>
    <mergeCell ref="B19:Q19"/>
    <mergeCell ref="B20:Q20"/>
    <mergeCell ref="B21:Q21"/>
    <mergeCell ref="B22:Q22"/>
    <mergeCell ref="B24:Q24"/>
    <mergeCell ref="B40:Q40"/>
    <mergeCell ref="B29:Q29"/>
    <mergeCell ref="B25:Q25"/>
    <mergeCell ref="B28:Q28"/>
    <mergeCell ref="B26:Q26"/>
    <mergeCell ref="B27:Q27"/>
    <mergeCell ref="B30:Q30"/>
    <mergeCell ref="B35:Q35"/>
    <mergeCell ref="B36:Q36"/>
    <mergeCell ref="B39:Q39"/>
    <mergeCell ref="N33:Q33"/>
    <mergeCell ref="N34:Q34"/>
    <mergeCell ref="K31:M31"/>
    <mergeCell ref="K32:M32"/>
    <mergeCell ref="K33:M33"/>
    <mergeCell ref="H33:J33"/>
    <mergeCell ref="B38:Q38"/>
    <mergeCell ref="B79:Q79"/>
    <mergeCell ref="H366:K366"/>
    <mergeCell ref="L367:Q367"/>
    <mergeCell ref="B352:Q352"/>
    <mergeCell ref="B333:Q333"/>
    <mergeCell ref="B346:Q346"/>
    <mergeCell ref="B366:G366"/>
    <mergeCell ref="B357:Q357"/>
    <mergeCell ref="B356:Q356"/>
    <mergeCell ref="H360:K360"/>
    <mergeCell ref="H361:K361"/>
    <mergeCell ref="B349:J349"/>
    <mergeCell ref="B343:Q343"/>
    <mergeCell ref="B340:Q340"/>
    <mergeCell ref="K348:Q348"/>
    <mergeCell ref="B347:J347"/>
    <mergeCell ref="B361:G361"/>
    <mergeCell ref="B359:Q359"/>
    <mergeCell ref="B341:Q341"/>
    <mergeCell ref="B338:Q338"/>
    <mergeCell ref="B339:Q339"/>
    <mergeCell ref="B350:Q350"/>
    <mergeCell ref="B84:Q84"/>
    <mergeCell ref="B264:G264"/>
    <mergeCell ref="B135:I135"/>
    <mergeCell ref="B136:I136"/>
    <mergeCell ref="J165:K165"/>
    <mergeCell ref="B312:Q312"/>
    <mergeCell ref="B311:Q311"/>
    <mergeCell ref="B302:Q302"/>
    <mergeCell ref="B281:Q281"/>
    <mergeCell ref="B185:I185"/>
    <mergeCell ref="B49:Q49"/>
    <mergeCell ref="N52:Q52"/>
    <mergeCell ref="K52:M52"/>
    <mergeCell ref="I297:J297"/>
    <mergeCell ref="B294:H294"/>
    <mergeCell ref="B295:H295"/>
    <mergeCell ref="B296:H296"/>
    <mergeCell ref="B297:H297"/>
    <mergeCell ref="M287:Q287"/>
    <mergeCell ref="M288:Q288"/>
    <mergeCell ref="M289:Q289"/>
    <mergeCell ref="I292:J292"/>
    <mergeCell ref="K289:L289"/>
    <mergeCell ref="K295:L295"/>
    <mergeCell ref="K296:L296"/>
    <mergeCell ref="K297:L297"/>
    <mergeCell ref="I294:J294"/>
    <mergeCell ref="I295:J295"/>
    <mergeCell ref="B223:Q223"/>
    <mergeCell ref="M221:Q221"/>
    <mergeCell ref="B224:Q224"/>
    <mergeCell ref="M222:Q222"/>
    <mergeCell ref="B233:L233"/>
    <mergeCell ref="B212:H212"/>
    <mergeCell ref="G246:H246"/>
    <mergeCell ref="G247:H247"/>
    <mergeCell ref="K286:L286"/>
    <mergeCell ref="I296:J296"/>
    <mergeCell ref="B236:L236"/>
    <mergeCell ref="M236:Q236"/>
    <mergeCell ref="M232:Q232"/>
    <mergeCell ref="B279:Q279"/>
    <mergeCell ref="B52:G52"/>
    <mergeCell ref="B50:Q50"/>
    <mergeCell ref="B85:Q85"/>
    <mergeCell ref="L76:Q76"/>
    <mergeCell ref="B76:K76"/>
    <mergeCell ref="B74:K74"/>
    <mergeCell ref="B75:K75"/>
    <mergeCell ref="L74:Q74"/>
    <mergeCell ref="B83:Q83"/>
    <mergeCell ref="B86:Q86"/>
    <mergeCell ref="B51:Q51"/>
    <mergeCell ref="L138:Q142"/>
    <mergeCell ref="L143:Q143"/>
    <mergeCell ref="B148:I148"/>
    <mergeCell ref="B315:Q315"/>
    <mergeCell ref="B173:I173"/>
    <mergeCell ref="K328:L328"/>
    <mergeCell ref="B328:F328"/>
    <mergeCell ref="M322:N322"/>
    <mergeCell ref="G322:H322"/>
    <mergeCell ref="M284:Q284"/>
    <mergeCell ref="B283:Q283"/>
    <mergeCell ref="B193:Q193"/>
    <mergeCell ref="B241:Q241"/>
    <mergeCell ref="B200:H200"/>
    <mergeCell ref="B261:Q261"/>
    <mergeCell ref="B252:Q252"/>
    <mergeCell ref="B250:Q250"/>
    <mergeCell ref="B238:Q238"/>
    <mergeCell ref="B247:F247"/>
    <mergeCell ref="B203:H203"/>
    <mergeCell ref="K244:L244"/>
    <mergeCell ref="B58:Q58"/>
    <mergeCell ref="I245:J245"/>
    <mergeCell ref="N264:Q264"/>
    <mergeCell ref="K264:M264"/>
    <mergeCell ref="B268:Q268"/>
    <mergeCell ref="B270:Q270"/>
    <mergeCell ref="B265:G265"/>
    <mergeCell ref="G244:H244"/>
    <mergeCell ref="G245:H245"/>
    <mergeCell ref="I201:K201"/>
    <mergeCell ref="O242:Q242"/>
    <mergeCell ref="M229:Q229"/>
    <mergeCell ref="B211:H211"/>
    <mergeCell ref="B244:F244"/>
    <mergeCell ref="B246:F246"/>
    <mergeCell ref="I273:Q273"/>
    <mergeCell ref="M244:N244"/>
    <mergeCell ref="O244:Q244"/>
    <mergeCell ref="B254:Q254"/>
    <mergeCell ref="B259:Q259"/>
    <mergeCell ref="B237:L237"/>
    <mergeCell ref="B243:Q243"/>
    <mergeCell ref="B249:Q249"/>
    <mergeCell ref="B245:F245"/>
    <mergeCell ref="B253:Q253"/>
    <mergeCell ref="L209:Q209"/>
    <mergeCell ref="B272:H272"/>
    <mergeCell ref="G248:H248"/>
    <mergeCell ref="B248:F248"/>
    <mergeCell ref="B266:G266"/>
    <mergeCell ref="B267:M267"/>
    <mergeCell ref="H264:J264"/>
    <mergeCell ref="L60:N60"/>
    <mergeCell ref="O60:Q60"/>
    <mergeCell ref="L63:N63"/>
    <mergeCell ref="L64:N64"/>
    <mergeCell ref="L65:N65"/>
    <mergeCell ref="L66:N66"/>
    <mergeCell ref="L67:N67"/>
    <mergeCell ref="L68:N68"/>
    <mergeCell ref="M235:Q235"/>
    <mergeCell ref="B235:L235"/>
    <mergeCell ref="M220:Q220"/>
    <mergeCell ref="M228:Q228"/>
    <mergeCell ref="M242:N242"/>
    <mergeCell ref="K242:L242"/>
    <mergeCell ref="I242:J242"/>
    <mergeCell ref="B214:Q214"/>
    <mergeCell ref="M231:Q231"/>
    <mergeCell ref="B240:Q240"/>
    <mergeCell ref="B230:L230"/>
    <mergeCell ref="M230:Q230"/>
    <mergeCell ref="B227:L227"/>
    <mergeCell ref="B225:Q225"/>
    <mergeCell ref="B231:L231"/>
    <mergeCell ref="B242:F242"/>
    <mergeCell ref="G242:H242"/>
    <mergeCell ref="M237:Q237"/>
    <mergeCell ref="M218:Q218"/>
    <mergeCell ref="B220:L220"/>
    <mergeCell ref="B226:L226"/>
    <mergeCell ref="B229:L229"/>
    <mergeCell ref="B216:Q216"/>
    <mergeCell ref="B221:L221"/>
    <mergeCell ref="L69:N69"/>
    <mergeCell ref="L70:N70"/>
    <mergeCell ref="L71:N71"/>
    <mergeCell ref="L72:N72"/>
    <mergeCell ref="L73:N73"/>
    <mergeCell ref="L75:N75"/>
    <mergeCell ref="O62:Q62"/>
    <mergeCell ref="O63:Q63"/>
    <mergeCell ref="O64:Q64"/>
    <mergeCell ref="O65:Q65"/>
    <mergeCell ref="O66:Q66"/>
    <mergeCell ref="O67:Q67"/>
    <mergeCell ref="O68:Q68"/>
    <mergeCell ref="O69:Q69"/>
    <mergeCell ref="O70:Q70"/>
    <mergeCell ref="O71:Q71"/>
    <mergeCell ref="O72:Q72"/>
    <mergeCell ref="O73:Q73"/>
    <mergeCell ref="O75:Q75"/>
    <mergeCell ref="L62:N62"/>
  </mergeCells>
  <printOptions horizontalCentered="1"/>
  <pageMargins left="0.6692913385826772" right="0" top="0.6692913385826772" bottom="0.39370078740157483" header="0.11811023622047245" footer="0.39370078740157483"/>
  <pageSetup scale="59" fitToHeight="0" orientation="portrait" r:id="rId1"/>
  <headerFooter>
    <oddFooter>&amp;CPágina &amp;P de &amp;N</oddFooter>
  </headerFooter>
  <rowBreaks count="9" manualBreakCount="9">
    <brk id="28" min="1" max="16" man="1"/>
    <brk id="72" min="1" max="16" man="1"/>
    <brk id="107" min="1" max="16" man="1"/>
    <brk id="176" min="1" max="16" man="1"/>
    <brk id="237" min="1" max="16" man="1"/>
    <brk id="293" min="1" max="16" man="1"/>
    <brk id="346" min="1" max="16" man="1"/>
    <brk id="408" min="1" max="16" man="1"/>
    <brk id="473" min="1"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FEBRERO</vt:lpstr>
      <vt:lpstr>FEBRERO!_GoBack</vt:lpstr>
      <vt:lpstr>FEBRERO!Área_de_impresión</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Elida Cortes</cp:lastModifiedBy>
  <cp:lastPrinted>2026-03-11T18:33:40Z</cp:lastPrinted>
  <dcterms:created xsi:type="dcterms:W3CDTF">2018-05-24T18:29:58Z</dcterms:created>
  <dcterms:modified xsi:type="dcterms:W3CDTF">2026-03-11T19:37:20Z</dcterms:modified>
</cp:coreProperties>
</file>